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samayoag\Desktop\Irma\2026\INFORMACION PUBLICA\MAYO\"/>
    </mc:Choice>
  </mc:AlternateContent>
  <bookViews>
    <workbookView xWindow="-120" yWindow="0" windowWidth="2280" windowHeight="0"/>
  </bookViews>
  <sheets>
    <sheet name="EJECUCION" sheetId="1" r:id="rId1"/>
  </sheets>
  <definedNames>
    <definedName name="_xlnm.Print_Area" localSheetId="0">EJECUCION!$B$12:$AE$59</definedName>
    <definedName name="_xlnm.Print_Titles" localSheetId="0">EJECUCION!$27:$28</definedName>
  </definedNames>
  <calcPr calcId="162913"/>
</workbook>
</file>

<file path=xl/calcChain.xml><?xml version="1.0" encoding="utf-8"?>
<calcChain xmlns="http://schemas.openxmlformats.org/spreadsheetml/2006/main">
  <c r="AA32" i="1" l="1"/>
  <c r="AA33" i="1"/>
  <c r="AA34" i="1"/>
  <c r="AA35" i="1"/>
  <c r="AA36" i="1"/>
  <c r="AA37" i="1"/>
  <c r="AA38" i="1"/>
  <c r="AA39" i="1"/>
  <c r="AA40" i="1"/>
  <c r="AA41" i="1"/>
  <c r="AB41" i="1" s="1"/>
  <c r="V35" i="1"/>
  <c r="V34" i="1"/>
  <c r="V38" i="1"/>
  <c r="V39" i="1"/>
  <c r="V40" i="1"/>
  <c r="V41" i="1"/>
  <c r="L45" i="1" l="1"/>
  <c r="Q35" i="1" l="1"/>
  <c r="L56" i="1" l="1"/>
  <c r="L52" i="1"/>
  <c r="O45" i="1" l="1"/>
  <c r="J30" i="1" l="1"/>
  <c r="K30" i="1"/>
  <c r="L30" i="1"/>
  <c r="I30" i="1"/>
  <c r="N56" i="1"/>
  <c r="Z52" i="1" l="1"/>
  <c r="Y52" i="1"/>
  <c r="X52" i="1"/>
  <c r="W52" i="1"/>
  <c r="U52" i="1"/>
  <c r="T52" i="1"/>
  <c r="S52" i="1"/>
  <c r="R52" i="1"/>
  <c r="P52" i="1"/>
  <c r="O52" i="1"/>
  <c r="N52" i="1"/>
  <c r="M52" i="1"/>
  <c r="L29" i="1"/>
  <c r="I29" i="1"/>
  <c r="AA58" i="1"/>
  <c r="AA57" i="1"/>
  <c r="Z56" i="1"/>
  <c r="Y56" i="1"/>
  <c r="X56" i="1"/>
  <c r="W56" i="1"/>
  <c r="V58" i="1"/>
  <c r="V57" i="1"/>
  <c r="U56" i="1"/>
  <c r="T56" i="1"/>
  <c r="S56" i="1"/>
  <c r="R56" i="1"/>
  <c r="Q58" i="1"/>
  <c r="Q57" i="1"/>
  <c r="M56" i="1"/>
  <c r="P56" i="1"/>
  <c r="O56" i="1"/>
  <c r="AA54" i="1"/>
  <c r="AA53" i="1"/>
  <c r="V54" i="1"/>
  <c r="V53" i="1"/>
  <c r="Q54" i="1"/>
  <c r="Q53" i="1"/>
  <c r="AA50" i="1"/>
  <c r="AA49" i="1"/>
  <c r="AA48" i="1"/>
  <c r="AA47" i="1"/>
  <c r="AA46" i="1"/>
  <c r="Z45" i="1"/>
  <c r="Y45" i="1"/>
  <c r="X45" i="1"/>
  <c r="W45" i="1"/>
  <c r="V50" i="1"/>
  <c r="V49" i="1"/>
  <c r="V48" i="1"/>
  <c r="V47" i="1"/>
  <c r="V46" i="1"/>
  <c r="U45" i="1"/>
  <c r="T45" i="1"/>
  <c r="S45" i="1"/>
  <c r="R45" i="1"/>
  <c r="Q50" i="1"/>
  <c r="Q47" i="1"/>
  <c r="Q46" i="1"/>
  <c r="P45" i="1"/>
  <c r="N45" i="1"/>
  <c r="M45" i="1"/>
  <c r="Z31" i="1"/>
  <c r="Z30" i="1" s="1"/>
  <c r="Y31" i="1"/>
  <c r="Y30" i="1" s="1"/>
  <c r="X31" i="1"/>
  <c r="X30" i="1" s="1"/>
  <c r="W31" i="1"/>
  <c r="V37" i="1"/>
  <c r="V36" i="1"/>
  <c r="V33" i="1"/>
  <c r="V32" i="1"/>
  <c r="U31" i="1"/>
  <c r="T31" i="1"/>
  <c r="T30" i="1" s="1"/>
  <c r="S31" i="1"/>
  <c r="S30" i="1" s="1"/>
  <c r="R30" i="1"/>
  <c r="R29" i="1" s="1"/>
  <c r="U30" i="1"/>
  <c r="Q40" i="1"/>
  <c r="Q39" i="1"/>
  <c r="Q37" i="1"/>
  <c r="Q36" i="1"/>
  <c r="Q34" i="1"/>
  <c r="Q33" i="1"/>
  <c r="Q32" i="1"/>
  <c r="P30" i="1"/>
  <c r="O30" i="1"/>
  <c r="N30" i="1"/>
  <c r="W30" i="1" l="1"/>
  <c r="AA31" i="1"/>
  <c r="V45" i="1"/>
  <c r="V52" i="1"/>
  <c r="W29" i="1"/>
  <c r="V56" i="1"/>
  <c r="V31" i="1"/>
  <c r="AB57" i="1"/>
  <c r="AC57" i="1" s="1"/>
  <c r="AB46" i="1"/>
  <c r="AB58" i="1"/>
  <c r="AB38" i="1"/>
  <c r="AC38" i="1" s="1"/>
  <c r="AB54" i="1"/>
  <c r="AB39" i="1"/>
  <c r="AB40" i="1"/>
  <c r="AB53" i="1"/>
  <c r="AB50" i="1"/>
  <c r="Q45" i="1"/>
  <c r="S29" i="1"/>
  <c r="T29" i="1"/>
  <c r="U29" i="1"/>
  <c r="P29" i="1"/>
  <c r="AB47" i="1"/>
  <c r="Q56" i="1"/>
  <c r="AB32" i="1"/>
  <c r="AB33" i="1"/>
  <c r="AA45" i="1"/>
  <c r="AB34" i="1"/>
  <c r="X29" i="1"/>
  <c r="V30" i="1"/>
  <c r="Q31" i="1"/>
  <c r="M30" i="1"/>
  <c r="AB35" i="1"/>
  <c r="AC35" i="1" s="1"/>
  <c r="N29" i="1"/>
  <c r="AB36" i="1"/>
  <c r="AC36" i="1" s="1"/>
  <c r="AB37" i="1"/>
  <c r="AC37" i="1" s="1"/>
  <c r="Z29" i="1"/>
  <c r="AA52" i="1"/>
  <c r="AA30" i="1"/>
  <c r="AA56" i="1"/>
  <c r="Y29" i="1"/>
  <c r="Q52" i="1"/>
  <c r="AB52" i="1" s="1"/>
  <c r="AC47" i="1" l="1"/>
  <c r="AC39" i="1"/>
  <c r="AC34" i="1"/>
  <c r="AC58" i="1"/>
  <c r="AC54" i="1"/>
  <c r="AC53" i="1"/>
  <c r="AC52" i="1"/>
  <c r="AC50" i="1"/>
  <c r="AC46" i="1"/>
  <c r="AB31" i="1"/>
  <c r="AB45" i="1"/>
  <c r="AA29" i="1"/>
  <c r="V29" i="1"/>
  <c r="Q30" i="1"/>
  <c r="AB30" i="1" s="1"/>
  <c r="M29" i="1"/>
  <c r="AB56" i="1"/>
  <c r="AC30" i="1" l="1"/>
  <c r="AC31" i="1"/>
  <c r="AC56" i="1"/>
  <c r="AC45" i="1"/>
  <c r="T66" i="1"/>
  <c r="L66" i="1"/>
  <c r="I66" i="1"/>
  <c r="Z66" i="1" l="1"/>
  <c r="X66" i="1"/>
  <c r="Y66" i="1"/>
  <c r="P66" i="1"/>
  <c r="R66" i="1"/>
  <c r="S66" i="1"/>
  <c r="M66" i="1"/>
  <c r="N66" i="1"/>
  <c r="U66" i="1"/>
  <c r="W66" i="1"/>
  <c r="AA66" i="1" l="1"/>
  <c r="V66" i="1"/>
  <c r="AD29" i="1"/>
  <c r="AD66" i="1" l="1"/>
  <c r="Q49" i="1" l="1"/>
  <c r="AB49" i="1"/>
  <c r="O66" i="1"/>
  <c r="Q66" i="1" s="1"/>
  <c r="AB66" i="1" s="1"/>
  <c r="AC66" i="1" s="1"/>
  <c r="Q48" i="1"/>
  <c r="AB48" i="1" s="1"/>
  <c r="AC48" i="1" s="1"/>
  <c r="O29" i="1"/>
  <c r="Q29" i="1" s="1"/>
  <c r="AB29" i="1" s="1"/>
  <c r="AC29" i="1" s="1"/>
  <c r="AC49" i="1" l="1"/>
</calcChain>
</file>

<file path=xl/sharedStrings.xml><?xml version="1.0" encoding="utf-8"?>
<sst xmlns="http://schemas.openxmlformats.org/spreadsheetml/2006/main" count="136" uniqueCount="116">
  <si>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</si>
  <si>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</si>
  <si>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</si>
  <si>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</si>
  <si>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</si>
  <si>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</si>
  <si>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</si>
  <si>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</si>
  <si>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</si>
  <si>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</si>
  <si>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</si>
  <si>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</si>
  <si>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</si>
  <si>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</si>
  <si>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</si>
  <si>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</si>
  <si>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</si>
  <si>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 xml:space="preserve">TOTAL PROGRAMA </t>
  </si>
  <si>
    <t>Documento</t>
  </si>
  <si>
    <t xml:space="preserve">Persona </t>
  </si>
  <si>
    <t>Persona</t>
  </si>
  <si>
    <t xml:space="preserve">Documento </t>
  </si>
  <si>
    <t xml:space="preserve">Entidad </t>
  </si>
  <si>
    <t xml:space="preserve">PROGRAMA 14: DESARROLLO DE LA MICRO, PEQUEÑA Y MEDIANA EMPRESA 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</si>
  <si>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</si>
  <si>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</si>
  <si>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</si>
  <si>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</si>
  <si>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</si>
  <si>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</si>
  <si>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</si>
  <si>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</si>
  <si>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</si>
  <si>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</si>
  <si>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</si>
  <si>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RESULTADO ESTRATÉGICO </t>
  </si>
  <si>
    <t>Fortalecer el ecosistema de las MIPYMEs y cooperativas para atracción de empleo y desarrollo económico de los guatemaltecos.</t>
  </si>
  <si>
    <t xml:space="preserve">DIRECCIÓN DE SERVICIOS FINANCIEROS EMPRESARIALES </t>
  </si>
  <si>
    <t xml:space="preserve">DIRECCIÓN DE SERVICIOS  DE DESARROLLO EMPRESARIAL </t>
  </si>
  <si>
    <t>No.</t>
  </si>
  <si>
    <t>VISIÓN</t>
  </si>
  <si>
    <t>MISIÓN</t>
  </si>
  <si>
    <t>OBJETIVO ESTRATÉGICO</t>
  </si>
  <si>
    <t xml:space="preserve">INDICADOR </t>
  </si>
  <si>
    <t>Actividad: 
VINCULACIÓN INSTITUCIONAL</t>
  </si>
  <si>
    <t xml:space="preserve">Actividad: 
VINCULACIÓN INSTITUCIONAL
</t>
  </si>
  <si>
    <t xml:space="preserve">META VIGENTE  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</si>
  <si>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</si>
  <si>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</si>
  <si>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>Aumentar la competitividad, fortalecer, la participación e inserción en el  mercado y facilitar  el acceso hacia nuevos mercados para la microempresa, pequeña y mediana empresa, así como estimular el desarrollo gerencial, empresarial, técnico tecnológico, de organización y comercialización de las empresas del sector.</t>
  </si>
  <si>
    <t xml:space="preserve">Servicios de Asistencia Técnica en Desarrollo Empresarial a la Micro, Pequeña y Mediana Empresa </t>
  </si>
  <si>
    <t xml:space="preserve">Servicios de apoyo Técnico a Mujeres Microempresarias para el Empoderamiento Económico
 Eje: Seguridad alimentaria,, salud integral y educación para todas y todos.  R: Para el 2019, la brecha entres los grupos de población urbano/rural disminuyó a la mitad en el índice de desarrollo humano.  Línea base  0.174 (2011. Naciones Unidas) Meta 0.087  (2019)
</t>
  </si>
  <si>
    <t xml:space="preserve">Servicios de Apoyo en la Producción y Comercialización Artesanal
Eje: Seguridad alimentaria,, salud integral y educación para todas y todos.  R: Para el 2019, la brecha entre los grupos de población indígena/no indígena se redujo  a la mitad en el índice de desarrollo humano.. -Línea base  0.146 (2011. Naciones Unidas) Meta 0.073  (2019)
</t>
  </si>
  <si>
    <t xml:space="preserve">Número de  créditos  y servicios de desarrollo empresarial  al sector de la micro, pequeña y mediana empresa, mujeres empresarias y artesanos.  </t>
  </si>
  <si>
    <t xml:space="preserve">SEGUIMIENTO MENSUAL Y CUATRIMESTRAL DE EJECUCIÓN DE METAS FÍSICAS </t>
  </si>
  <si>
    <t xml:space="preserve">  </t>
  </si>
  <si>
    <t>Revisión,  autorización y seguimiento de desembolsos de préstamos otorgados a entidades de servicios financieros al sector de la MIPYME.</t>
  </si>
  <si>
    <t>Supervisión  y seguimiento de la utilización de los fondos del financiamiento otorgados a entidades de servicios financieros ejecución de los préstamos orientados a la asistencia financiera.</t>
  </si>
  <si>
    <t xml:space="preserve">ODS 8: Prioridad 4 Metas Estratégicas de Desarrollo 
</t>
  </si>
  <si>
    <t>Se ha reducido la precariedad laboral mediante la generación  de empleos decentes y de calidad: a)subempleo a partir del ultimo dato disponible: 16.9 % b) informalidad : 69.2 %. c) desempleo: 3.2 % d. eliminación el % de trabajadores que viven en pobreza extrema.
Para el 2029, se ha incrementado en 3.7 puntos porcentuales la formalidad del empleo   ( de 32.3% en 2021 a 36.0% en 2029).</t>
  </si>
  <si>
    <t>Promover el crecimiento económico sostenido, inclusivo y sostenible, el empleo pleno y productivo y el trabajo decente para todos. Empleo e inversión : MED 7 :Se ha reducido la precariedad laboral mediante la generación de empleos decentes y de calidad. MED 8 : Para el 2030, elaborar y poner en práctica políticas encaminadas a promover un turismo sostenible que cree puestos de trabajo y promueva la cultura  y los productos locales.</t>
  </si>
  <si>
    <t>MODIFICACION CLASE INTER  RESOLUCION 32-2025 DEL 16/01/2024 AG DE PRESUPUESTO 1-2025 DEL 24/01/2025 MEMORANDUM 1.2.3.4.5,6</t>
  </si>
  <si>
    <t>(-) 4</t>
  </si>
  <si>
    <t>MODIFICACION CLASE INTER  RESOLUCION 32-2025 DEL 16/01/2024 AG DE PRESUPUESTO 1-2025 DEL 24/01/2025 MEMORANDUM 5</t>
  </si>
  <si>
    <t>(-) 14</t>
  </si>
  <si>
    <t xml:space="preserve">0% DE EJECUCIÓN
</t>
  </si>
  <si>
    <t xml:space="preserve">0% DE EJECUCIÓN </t>
  </si>
  <si>
    <t>Mujeres</t>
  </si>
  <si>
    <t xml:space="preserve">Hombres </t>
  </si>
  <si>
    <t>EJECUCIÓN MENSUAL, CUATRIMESTRAL Y ANUAL,  POA 2026</t>
  </si>
  <si>
    <t>PRESUPUESTO VIGENTE 2026     EN  Q.</t>
  </si>
  <si>
    <t xml:space="preserve">Empresarios de Micro, pequeña y mediana empresa beneficiados con asistencia técnica en desarrollo empresarial </t>
  </si>
  <si>
    <r>
      <t xml:space="preserve">0% DE EJECUCIÓN
</t>
    </r>
    <r>
      <rPr>
        <sz val="8"/>
        <rFont val="Times New Roman"/>
        <family val="1"/>
      </rPr>
      <t xml:space="preserve"> </t>
    </r>
  </si>
  <si>
    <t xml:space="preserve"> Facilitación de recursos y servicios financieros en forma ágil y oportuna dentro de un marco de fomento adecuado con el fin de generar fuentes de trabajo, contribuir a disminuir los índices de pobreza y como un medio para el desarrollo del país. </t>
  </si>
  <si>
    <r>
      <t xml:space="preserve">AVANCE FÍSICO 1ER. </t>
    </r>
    <r>
      <rPr>
        <b/>
        <sz val="9"/>
        <color indexed="8"/>
        <rFont val="Times New Roman"/>
        <family val="1"/>
      </rPr>
      <t>CUATRIMESTRE</t>
    </r>
  </si>
  <si>
    <t>PRESUPUESTO APROBADO MEDIANTE DECRETO 36-2024, LEY DE PRESUPUESTO GENERAL DE INGRESOS Y EGRESOS DEL ESTADO PARA EL EJERCICIO FISCAL 2025, VIGENTE PARA EL EJERCICIO FISCAL 2026</t>
  </si>
  <si>
    <r>
      <rPr>
        <b/>
        <sz val="10"/>
        <rFont val="Times New Roman"/>
        <family val="1"/>
      </rPr>
      <t xml:space="preserve">Vinculación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sz val="7.5"/>
        <rFont val="Times New Roman"/>
        <family val="1"/>
      </rPr>
      <t xml:space="preserve">
</t>
    </r>
  </si>
  <si>
    <t>Servicios Financieros a la Micro, Pequeña y Mediana Empresa.</t>
  </si>
  <si>
    <t>Mujeres empresarias con asistencia técnica en servicios de desarrollo  empresarial.</t>
  </si>
  <si>
    <t>Artesanos beneficiados con capacitación y asistencia técnica para mejorar la calidad, diseño en producción y comercialización artesanal .</t>
  </si>
  <si>
    <t xml:space="preserve">Organizaciones de artesanos incorporados al sector formal. </t>
  </si>
  <si>
    <t xml:space="preserve">Mujeres empresarias capacitadas en servicios de desarrollo  empresarial. </t>
  </si>
  <si>
    <t xml:space="preserve">Mujeres empresarias capacitadas y con asistencia técnica en servicios de desarrollo  empresarial. </t>
  </si>
  <si>
    <t xml:space="preserve">Artesanos beneficiados con capacitación y asistencia técnica para mejorar la calidad, diseño en producción y comercialización artesanal. </t>
  </si>
  <si>
    <t>Micros, pequeñas y medianas empresas beneficiadas con asesoría en servicios de desarrollo empresarial a nivel nacional.</t>
  </si>
  <si>
    <t>Micros, pequeñas y medianas empresas beneficiadas con asistencia técnica en servicios de desarrollo empresarial a nivel nacional.</t>
  </si>
  <si>
    <t>Micros, pequeñas y medianas empresas beneficiadas con vinculaciones comerciales para el desarrollo económico nacional.</t>
  </si>
  <si>
    <t>Organizaciones públicas y privadas de la red nacional de emprendimiento beneficiadas con asistencia técnica en cultura emprendedora.</t>
  </si>
  <si>
    <t>Personas beneficiadas con capacitaciones en servicios de desarrollo empresarial a nivel nacional.</t>
  </si>
  <si>
    <t>Cooperativas, fundaciones, asociaciones y bancos con proyectos de asistencia financiera para beneficiar a micros, pequeños y medianos empresarios.</t>
  </si>
  <si>
    <t xml:space="preserve">Empresario de micro, pequeña y mediana empresa beneficiados con créditos para  desarrollo empresarial y proyectos.
</t>
  </si>
  <si>
    <t>Empresario de micro, pequeña y mediana empresa beneficiados con servicios  financieros.</t>
  </si>
  <si>
    <t xml:space="preserve">Precalificación y calificación de nuevas entidades  de servicios financieros en el cumplimiento al Reglamento de Operaciones Financieras. </t>
  </si>
  <si>
    <t>Fortalecimientos a entidades de servicios financieros para el cumplimiento de los requisitos establecidos en el el reglamento de operaciones financieras.</t>
  </si>
  <si>
    <t>Registro por créditos y retornos de capital a micro, pequeños y medianos empresarios beneficiados con servicios financieros.</t>
  </si>
  <si>
    <t>Acciones para el financiamiento de proyectos productivos orientados a la innovación y la transición tecnológica en MIPYMES, cooperativas y asociaciones de transformación productiva o industrial.</t>
  </si>
  <si>
    <t xml:space="preserve">Para el 2030, se ha incrementado en 236,687 los empresarios de MIPYMES,  emprendedores,  mujeres microempresarias y artesanos, beneficiados con acceso a créditos y servicios de desarrollo empresarial. (Línea base 23,255 en 2024 a 236,687, en el 2030).
</t>
  </si>
  <si>
    <t>Entes de microfinanzas  sin fines de lucro beneficiados  con certeza jurídica para otorgamiento de microcréditos.</t>
  </si>
  <si>
    <t>Los 518  préstamos otorgados al 31 de mayo de 2026, se han colocado a través de la Entidades ejecutoras del Fideicomiso apoyadas con recursos del "Fondo de Desarrollo de la Microempresa, Pequeña y Mediana Empresa" administrado por el Banco de los Trabajadores, por un monto de Q54,004,014.00.
De los 518 préstamos otorgados al 31 de mayo del año 2026, 489 corresponden a préstamos a Microempresas por un monto de Q44,447,916.00 contribuyendo a la meta de la Política General de Gobierno 2024-2028, Meta "Para el año 2026  se ha disminuido la pobreza y pobreza extrema  con énfasis en los departamentos priorizados en 27.8 puntos porcentuales (Departamentos priorizados: Alta Verapaz, Sololá, Totonicapán, Huehuetenango, Quiché, Chiquimula).</t>
  </si>
  <si>
    <t>DIRECCIÓN:</t>
  </si>
  <si>
    <t>HORARIO DE ATENCIÓN</t>
  </si>
  <si>
    <t>TELEFONO</t>
  </si>
  <si>
    <t>DIRECTOR</t>
  </si>
  <si>
    <t>ENCARGADO DE ACTUALIZACION</t>
  </si>
  <si>
    <t xml:space="preserve">FECHA DE ACTUALIZACIÓN </t>
  </si>
  <si>
    <t xml:space="preserve">        MINISTERIO DE ECONOMÍA </t>
  </si>
  <si>
    <t>8:00 A 16:00 HORAS</t>
  </si>
  <si>
    <t>2295-2320</t>
  </si>
  <si>
    <t>MATRIZ DE PLANIFICACIÓN, POA 2026</t>
  </si>
  <si>
    <t xml:space="preserve">MES </t>
  </si>
  <si>
    <t>MAYO 2026</t>
  </si>
  <si>
    <t>ENTIDAD Y UNIDAD EJECUTORA :</t>
  </si>
  <si>
    <t>MÁRTIN JOSÉ MARROQUÍN CÁCERES</t>
  </si>
  <si>
    <t>SORAYDA CAJAS CUTZAL</t>
  </si>
  <si>
    <t>MINISTERIO DE ECONOMIA/ /UNIDAD EJECUTORA 105/DIRECCION DE SERVICIOS FINANCIEROS Y TECNICO EMPRESARIALES</t>
  </si>
  <si>
    <t>6AV. 9-80, EDIFICIO PLAZA VIVAR, NIVEL 5, OFICINA 32-05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</si>
</sst>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b/>
      <sz val="11"/>
      <name val="Times New Roman"/>
      <family val="1"/>
    </font>
    <font>
      <sz val="10"/>
      <color indexed="8"/>
      <name val="Arial"/>
      <family val="2"/>
    </font>
    <font>
      <sz val="8"/>
      <name val="Times New Roman"/>
      <family val="1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sz val="11"/>
      <color indexed="8"/>
      <name val="Calibri"/>
      <family val="2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7.5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Candara"/>
      <family val="2"/>
    </font>
    <font>
      <b/>
      <sz val="12"/>
      <color rgb="FFFFFF00"/>
      <name val="Times New Roman"/>
      <family val="1"/>
    </font>
    <font>
      <sz val="9"/>
      <color rgb="FF000000"/>
      <name val="Times New Roman"/>
      <family val="1"/>
    </font>
    <font>
      <sz val="10"/>
      <color rgb="FFFF0000"/>
      <name val="Arial"/>
      <family val="2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4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4" fillId="0" borderId="0">
      <alignment vertical="top"/>
    </xf>
    <xf numFmtId="43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43" fontId="14" fillId="0" borderId="0" applyFont="0" applyFill="0" applyBorder="0" applyAlignment="0" applyProtection="0">
      <alignment vertical="top"/>
    </xf>
    <xf numFmtId="0" fontId="18" fillId="0" borderId="0"/>
    <xf numFmtId="43" fontId="1" fillId="0" borderId="0" applyFont="0" applyFill="0" applyBorder="0" applyAlignment="0" applyProtection="0"/>
    <xf numFmtId="0" fontId="1" fillId="0" borderId="1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4" fontId="7" fillId="2" borderId="1" xfId="1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3" fontId="7" fillId="2" borderId="1" xfId="1" applyNumberFormat="1" applyFont="1" applyFill="1" applyBorder="1" applyAlignment="1">
      <alignment horizontal="center" vertical="top" wrapText="1"/>
    </xf>
    <xf numFmtId="4" fontId="9" fillId="2" borderId="1" xfId="1" applyNumberFormat="1" applyFont="1" applyFill="1" applyBorder="1" applyAlignment="1">
      <alignment vertical="top" wrapText="1"/>
    </xf>
    <xf numFmtId="0" fontId="3" fillId="2" borderId="1" xfId="4" applyFont="1" applyFill="1" applyBorder="1" applyAlignment="1">
      <alignment horizontal="justify" vertical="top" wrapText="1"/>
    </xf>
    <xf numFmtId="0" fontId="10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9" fontId="7" fillId="2" borderId="1" xfId="1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4" fillId="0" borderId="1" xfId="1" applyFont="1" applyBorder="1"/>
    <xf numFmtId="0" fontId="10" fillId="2" borderId="1" xfId="0" applyFont="1" applyFill="1" applyBorder="1" applyAlignment="1">
      <alignment vertical="top" wrapText="1"/>
    </xf>
    <xf numFmtId="4" fontId="3" fillId="2" borderId="2" xfId="1" applyNumberFormat="1" applyFont="1" applyFill="1" applyBorder="1" applyAlignment="1">
      <alignment vertical="top" wrapText="1"/>
    </xf>
    <xf numFmtId="4" fontId="3" fillId="2" borderId="1" xfId="1" applyNumberFormat="1" applyFont="1" applyFill="1" applyBorder="1" applyAlignment="1">
      <alignment horizontal="center" vertical="top" wrapText="1"/>
    </xf>
    <xf numFmtId="3" fontId="13" fillId="6" borderId="1" xfId="1" applyNumberFormat="1" applyFont="1" applyFill="1" applyBorder="1" applyAlignment="1">
      <alignment horizontal="center" vertical="top" wrapText="1"/>
    </xf>
    <xf numFmtId="3" fontId="3" fillId="2" borderId="1" xfId="1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justify" vertical="top" wrapText="1"/>
    </xf>
    <xf numFmtId="9" fontId="9" fillId="2" borderId="1" xfId="1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vertical="center" wrapText="1"/>
    </xf>
    <xf numFmtId="3" fontId="5" fillId="2" borderId="1" xfId="1" applyNumberFormat="1" applyFont="1" applyFill="1" applyBorder="1" applyAlignment="1">
      <alignment horizontal="center" vertical="top" wrapText="1"/>
    </xf>
    <xf numFmtId="3" fontId="8" fillId="2" borderId="4" xfId="0" applyNumberFormat="1" applyFont="1" applyFill="1" applyBorder="1" applyAlignment="1">
      <alignment horizontal="center" vertical="top" wrapText="1"/>
    </xf>
    <xf numFmtId="3" fontId="5" fillId="2" borderId="1" xfId="4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vertical="top" wrapText="1"/>
    </xf>
    <xf numFmtId="9" fontId="13" fillId="6" borderId="1" xfId="1" applyNumberFormat="1" applyFont="1" applyFill="1" applyBorder="1" applyAlignment="1">
      <alignment horizontal="center" vertical="top" wrapText="1"/>
    </xf>
    <xf numFmtId="4" fontId="7" fillId="6" borderId="1" xfId="1" applyNumberFormat="1" applyFont="1" applyFill="1" applyBorder="1" applyAlignment="1">
      <alignment horizontal="center" vertical="top" wrapText="1"/>
    </xf>
    <xf numFmtId="0" fontId="14" fillId="2" borderId="1" xfId="9" applyFont="1" applyFill="1" applyBorder="1"/>
    <xf numFmtId="0" fontId="10" fillId="2" borderId="5" xfId="0" applyFont="1" applyFill="1" applyBorder="1" applyAlignment="1">
      <alignment horizontal="justify" vertical="top" wrapText="1"/>
    </xf>
    <xf numFmtId="3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justify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justify" vertical="top" wrapText="1"/>
    </xf>
    <xf numFmtId="0" fontId="8" fillId="2" borderId="6" xfId="0" applyFont="1" applyFill="1" applyBorder="1" applyAlignment="1">
      <alignment horizontal="justify" vertical="top" wrapText="1"/>
    </xf>
    <xf numFmtId="0" fontId="8" fillId="2" borderId="5" xfId="0" applyFont="1" applyFill="1" applyBorder="1" applyAlignment="1">
      <alignment horizontal="justify" vertical="top" wrapText="1"/>
    </xf>
    <xf numFmtId="0" fontId="4" fillId="2" borderId="0" xfId="1" applyFont="1" applyFill="1" applyBorder="1"/>
    <xf numFmtId="0" fontId="4" fillId="5" borderId="0" xfId="1" applyFont="1" applyFill="1" applyBorder="1"/>
    <xf numFmtId="0" fontId="5" fillId="3" borderId="8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4" fillId="2" borderId="1" xfId="1" applyFont="1" applyFill="1" applyBorder="1"/>
    <xf numFmtId="0" fontId="4" fillId="0" borderId="0" xfId="1" applyFont="1" applyBorder="1"/>
    <xf numFmtId="3" fontId="4" fillId="0" borderId="1" xfId="1" applyNumberFormat="1" applyFont="1" applyBorder="1"/>
    <xf numFmtId="0" fontId="4" fillId="6" borderId="1" xfId="1" applyFont="1" applyFill="1" applyBorder="1"/>
    <xf numFmtId="0" fontId="7" fillId="3" borderId="7" xfId="1" applyFont="1" applyFill="1" applyBorder="1" applyAlignment="1">
      <alignment horizontal="center" vertical="center" wrapText="1"/>
    </xf>
    <xf numFmtId="0" fontId="6" fillId="8" borderId="1" xfId="1" applyFont="1" applyFill="1" applyBorder="1" applyAlignment="1">
      <alignment horizontal="left" vertical="center" wrapText="1"/>
    </xf>
    <xf numFmtId="3" fontId="4" fillId="0" borderId="0" xfId="1" applyNumberFormat="1" applyFont="1" applyBorder="1"/>
    <xf numFmtId="43" fontId="4" fillId="0" borderId="0" xfId="10" applyFont="1" applyBorder="1"/>
    <xf numFmtId="3" fontId="4" fillId="2" borderId="0" xfId="1" applyNumberFormat="1" applyFont="1" applyFill="1" applyBorder="1"/>
    <xf numFmtId="0" fontId="23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13" fillId="3" borderId="7" xfId="1" applyFont="1" applyFill="1" applyBorder="1" applyAlignment="1">
      <alignment horizontal="center" vertical="center" wrapText="1"/>
    </xf>
    <xf numFmtId="0" fontId="12" fillId="5" borderId="7" xfId="1" applyFont="1" applyFill="1" applyBorder="1" applyAlignment="1">
      <alignment horizontal="center" vertical="top" wrapText="1"/>
    </xf>
    <xf numFmtId="0" fontId="12" fillId="5" borderId="1" xfId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3" fontId="8" fillId="2" borderId="1" xfId="0" applyNumberFormat="1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4" fontId="19" fillId="9" borderId="1" xfId="1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9" fontId="6" fillId="3" borderId="1" xfId="12" applyFont="1" applyFill="1" applyBorder="1" applyAlignment="1">
      <alignment horizontal="center" vertical="center" wrapText="1"/>
    </xf>
    <xf numFmtId="3" fontId="24" fillId="7" borderId="1" xfId="1" applyNumberFormat="1" applyFont="1" applyFill="1" applyBorder="1" applyAlignment="1">
      <alignment horizontal="center" vertical="center" wrapText="1"/>
    </xf>
    <xf numFmtId="43" fontId="10" fillId="2" borderId="1" xfId="10" applyFont="1" applyFill="1" applyBorder="1" applyAlignment="1">
      <alignment horizontal="center" vertical="top" wrapText="1"/>
    </xf>
    <xf numFmtId="43" fontId="8" fillId="2" borderId="1" xfId="10" applyFont="1" applyFill="1" applyBorder="1" applyAlignment="1">
      <alignment horizontal="center" vertical="top" wrapText="1"/>
    </xf>
    <xf numFmtId="43" fontId="5" fillId="2" borderId="1" xfId="10" applyFont="1" applyFill="1" applyBorder="1" applyAlignment="1">
      <alignment horizontal="center" vertical="top" wrapText="1"/>
    </xf>
    <xf numFmtId="43" fontId="5" fillId="2" borderId="1" xfId="10" applyFont="1" applyFill="1" applyBorder="1" applyAlignment="1">
      <alignment horizontal="center" vertical="top"/>
    </xf>
    <xf numFmtId="0" fontId="26" fillId="0" borderId="0" xfId="1" applyFont="1" applyBorder="1"/>
    <xf numFmtId="3" fontId="27" fillId="7" borderId="1" xfId="1" applyNumberFormat="1" applyFont="1" applyFill="1" applyBorder="1" applyAlignment="1">
      <alignment horizontal="center" vertical="center" wrapText="1"/>
    </xf>
    <xf numFmtId="3" fontId="26" fillId="0" borderId="0" xfId="1" applyNumberFormat="1" applyFont="1" applyBorder="1"/>
    <xf numFmtId="164" fontId="5" fillId="2" borderId="1" xfId="10" applyNumberFormat="1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3" fontId="8" fillId="2" borderId="1" xfId="0" applyNumberFormat="1" applyFont="1" applyFill="1" applyBorder="1" applyAlignment="1">
      <alignment horizontal="center" vertical="top" wrapText="1"/>
    </xf>
    <xf numFmtId="164" fontId="4" fillId="0" borderId="0" xfId="1" applyNumberFormat="1" applyFont="1" applyBorder="1"/>
    <xf numFmtId="3" fontId="8" fillId="2" borderId="1" xfId="0" applyNumberFormat="1" applyFont="1" applyFill="1" applyBorder="1" applyAlignment="1">
      <alignment horizontal="center" vertical="top" wrapText="1"/>
    </xf>
    <xf numFmtId="164" fontId="5" fillId="2" borderId="1" xfId="10" applyNumberFormat="1" applyFont="1" applyFill="1" applyBorder="1" applyAlignment="1">
      <alignment horizontal="center" vertical="top" wrapText="1"/>
    </xf>
    <xf numFmtId="3" fontId="13" fillId="10" borderId="1" xfId="1" applyNumberFormat="1" applyFont="1" applyFill="1" applyBorder="1" applyAlignment="1">
      <alignment horizontal="center" vertical="top" wrapText="1"/>
    </xf>
    <xf numFmtId="3" fontId="8" fillId="2" borderId="1" xfId="0" applyNumberFormat="1" applyFont="1" applyFill="1" applyBorder="1" applyAlignment="1">
      <alignment horizontal="center" vertical="top" wrapText="1"/>
    </xf>
    <xf numFmtId="3" fontId="8" fillId="2" borderId="1" xfId="0" applyNumberFormat="1" applyFont="1" applyFill="1" applyBorder="1" applyAlignment="1">
      <alignment horizontal="center" vertical="top" wrapText="1"/>
    </xf>
    <xf numFmtId="3" fontId="8" fillId="4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3" fontId="5" fillId="0" borderId="1" xfId="4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3" fontId="5" fillId="3" borderId="1" xfId="4" applyNumberFormat="1" applyFont="1" applyFill="1" applyBorder="1" applyAlignment="1">
      <alignment horizontal="center" vertical="top" wrapText="1"/>
    </xf>
    <xf numFmtId="43" fontId="5" fillId="3" borderId="1" xfId="10" applyFont="1" applyFill="1" applyBorder="1" applyAlignment="1">
      <alignment horizontal="center" vertical="top" wrapText="1"/>
    </xf>
    <xf numFmtId="43" fontId="5" fillId="3" borderId="1" xfId="10" applyFont="1" applyFill="1" applyBorder="1" applyAlignment="1">
      <alignment horizontal="center" vertical="top"/>
    </xf>
    <xf numFmtId="0" fontId="3" fillId="0" borderId="0" xfId="1" applyFont="1" applyBorder="1"/>
    <xf numFmtId="0" fontId="28" fillId="0" borderId="0" xfId="1" applyFont="1" applyBorder="1"/>
    <xf numFmtId="49" fontId="3" fillId="0" borderId="0" xfId="1" applyNumberFormat="1" applyFont="1" applyBorder="1"/>
    <xf numFmtId="0" fontId="5" fillId="0" borderId="0" xfId="1" applyFont="1" applyBorder="1"/>
    <xf numFmtId="0" fontId="29" fillId="0" borderId="0" xfId="1" applyFont="1" applyBorder="1"/>
    <xf numFmtId="14" fontId="3" fillId="0" borderId="0" xfId="1" applyNumberFormat="1" applyFont="1" applyBorder="1" applyAlignment="1">
      <alignment horizontal="left" wrapText="1"/>
    </xf>
    <xf numFmtId="0" fontId="13" fillId="6" borderId="1" xfId="0" applyFont="1" applyFill="1" applyBorder="1" applyAlignment="1">
      <alignment horizontal="justify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3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16" fillId="8" borderId="4" xfId="1" applyFont="1" applyFill="1" applyBorder="1" applyAlignment="1">
      <alignment horizontal="center" vertical="center" wrapText="1"/>
    </xf>
    <xf numFmtId="0" fontId="16" fillId="8" borderId="6" xfId="1" applyFont="1" applyFill="1" applyBorder="1" applyAlignment="1">
      <alignment horizontal="center" vertical="center" wrapText="1"/>
    </xf>
    <xf numFmtId="0" fontId="16" fillId="8" borderId="5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 wrapText="1"/>
    </xf>
    <xf numFmtId="0" fontId="25" fillId="2" borderId="7" xfId="0" applyFont="1" applyFill="1" applyBorder="1" applyAlignment="1">
      <alignment horizontal="center" vertical="top" wrapText="1"/>
    </xf>
    <xf numFmtId="0" fontId="25" fillId="2" borderId="8" xfId="0" applyFont="1" applyFill="1" applyBorder="1" applyAlignment="1">
      <alignment horizontal="center" vertical="top" wrapText="1"/>
    </xf>
    <xf numFmtId="0" fontId="25" fillId="2" borderId="2" xfId="0" applyFont="1" applyFill="1" applyBorder="1" applyAlignment="1">
      <alignment horizontal="center" vertical="top" wrapText="1"/>
    </xf>
    <xf numFmtId="0" fontId="5" fillId="2" borderId="4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6" fillId="6" borderId="1" xfId="1" applyFont="1" applyFill="1" applyBorder="1" applyAlignment="1">
      <alignment horizontal="left" vertical="top" wrapText="1"/>
    </xf>
    <xf numFmtId="0" fontId="2" fillId="9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left" vertical="center" wrapText="1"/>
    </xf>
    <xf numFmtId="0" fontId="16" fillId="8" borderId="4" xfId="1" applyFont="1" applyFill="1" applyBorder="1" applyAlignment="1">
      <alignment horizontal="left" vertical="center" wrapText="1"/>
    </xf>
    <xf numFmtId="0" fontId="16" fillId="8" borderId="6" xfId="1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justify" vertical="top" wrapText="1"/>
    </xf>
    <xf numFmtId="0" fontId="8" fillId="2" borderId="6" xfId="0" applyFont="1" applyFill="1" applyBorder="1" applyAlignment="1">
      <alignment horizontal="justify" vertical="top" wrapText="1"/>
    </xf>
    <xf numFmtId="0" fontId="8" fillId="2" borderId="5" xfId="0" applyFont="1" applyFill="1" applyBorder="1" applyAlignment="1">
      <alignment horizontal="justify" vertical="top" wrapText="1"/>
    </xf>
    <xf numFmtId="0" fontId="6" fillId="6" borderId="1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justify" vertical="justify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top" wrapText="1"/>
    </xf>
    <xf numFmtId="0" fontId="13" fillId="2" borderId="4" xfId="0" applyFont="1" applyFill="1" applyBorder="1" applyAlignment="1">
      <alignment horizontal="justify" vertical="justify" wrapText="1"/>
    </xf>
    <xf numFmtId="0" fontId="13" fillId="2" borderId="6" xfId="0" applyFont="1" applyFill="1" applyBorder="1" applyAlignment="1">
      <alignment horizontal="justify" vertical="justify" wrapText="1"/>
    </xf>
    <xf numFmtId="0" fontId="13" fillId="2" borderId="5" xfId="0" applyFont="1" applyFill="1" applyBorder="1" applyAlignment="1">
      <alignment horizontal="justify" vertical="justify" wrapText="1"/>
    </xf>
    <xf numFmtId="0" fontId="13" fillId="0" borderId="4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left" vertical="center" wrapText="1"/>
    </xf>
    <xf numFmtId="0" fontId="13" fillId="0" borderId="5" xfId="1" applyFont="1" applyBorder="1" applyAlignment="1">
      <alignment horizontal="left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justify" vertical="justify" wrapText="1"/>
    </xf>
    <xf numFmtId="0" fontId="22" fillId="2" borderId="1" xfId="0" applyFont="1" applyFill="1" applyBorder="1" applyAlignment="1">
      <alignment horizontal="left" vertical="top" wrapText="1"/>
    </xf>
    <xf numFmtId="0" fontId="20" fillId="8" borderId="4" xfId="1" applyFont="1" applyFill="1" applyBorder="1" applyAlignment="1">
      <alignment horizontal="left" vertical="center" wrapText="1"/>
    </xf>
    <xf numFmtId="0" fontId="20" fillId="8" borderId="6" xfId="1" applyFont="1" applyFill="1" applyBorder="1" applyAlignment="1">
      <alignment horizontal="left" vertical="center" wrapText="1"/>
    </xf>
    <xf numFmtId="0" fontId="20" fillId="8" borderId="5" xfId="1" applyFont="1" applyFill="1" applyBorder="1" applyAlignment="1">
      <alignment horizontal="left" vertical="center" wrapText="1"/>
    </xf>
    <xf numFmtId="0" fontId="6" fillId="6" borderId="4" xfId="1" applyFont="1" applyFill="1" applyBorder="1" applyAlignment="1">
      <alignment horizontal="left" vertical="top" wrapText="1"/>
    </xf>
    <xf numFmtId="0" fontId="6" fillId="6" borderId="6" xfId="1" applyFont="1" applyFill="1" applyBorder="1" applyAlignment="1">
      <alignment horizontal="left" vertical="top" wrapText="1"/>
    </xf>
    <xf numFmtId="0" fontId="6" fillId="6" borderId="5" xfId="1" applyFont="1" applyFill="1" applyBorder="1" applyAlignment="1">
      <alignment horizontal="left" vertical="top" wrapText="1"/>
    </xf>
    <xf numFmtId="0" fontId="13" fillId="6" borderId="4" xfId="0" applyFont="1" applyFill="1" applyBorder="1" applyAlignment="1">
      <alignment horizontal="justify" vertical="justify" wrapText="1"/>
    </xf>
    <xf numFmtId="0" fontId="13" fillId="6" borderId="6" xfId="0" applyFont="1" applyFill="1" applyBorder="1" applyAlignment="1">
      <alignment horizontal="justify" vertical="justify" wrapText="1"/>
    </xf>
    <xf numFmtId="0" fontId="13" fillId="6" borderId="5" xfId="0" applyFont="1" applyFill="1" applyBorder="1" applyAlignment="1">
      <alignment horizontal="justify" vertical="justify" wrapText="1"/>
    </xf>
    <xf numFmtId="0" fontId="6" fillId="6" borderId="4" xfId="0" applyFont="1" applyFill="1" applyBorder="1" applyAlignment="1">
      <alignment horizontal="justify" vertical="top" wrapText="1"/>
    </xf>
    <xf numFmtId="0" fontId="6" fillId="6" borderId="6" xfId="0" applyFont="1" applyFill="1" applyBorder="1" applyAlignment="1">
      <alignment horizontal="justify" vertical="top" wrapText="1"/>
    </xf>
    <xf numFmtId="0" fontId="6" fillId="6" borderId="5" xfId="0" applyFont="1" applyFill="1" applyBorder="1" applyAlignment="1">
      <alignment horizontal="justify" vertical="top" wrapText="1"/>
    </xf>
    <xf numFmtId="0" fontId="6" fillId="2" borderId="4" xfId="0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6" fillId="6" borderId="4" xfId="0" applyFont="1" applyFill="1" applyBorder="1" applyAlignment="1">
      <alignment horizontal="left" vertical="top" wrapText="1"/>
    </xf>
    <xf numFmtId="0" fontId="6" fillId="6" borderId="6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left" vertical="top" wrapText="1"/>
    </xf>
  </cellXfs>
  <cellStyles count="14">
    <cellStyle name="Estilo 1" xfId="11"/>
    <cellStyle name="Millares" xfId="10" builtinId="3"/>
    <cellStyle name="Millares 2" xfId="6"/>
    <cellStyle name="Millares 2 2" xfId="8"/>
    <cellStyle name="Normal" xfId="0" builtinId="0"/>
    <cellStyle name="Normal 2" xfId="3"/>
    <cellStyle name="Normal 2 2 2" xfId="4"/>
    <cellStyle name="Normal 3" xfId="5"/>
    <cellStyle name="Normal 3 3" xfId="2"/>
    <cellStyle name="Normal 4" xfId="1"/>
    <cellStyle name="Normal_Xl0000062" xfId="9"/>
    <cellStyle name="Porcentaje" xfId="12" builtinId="5"/>
    <cellStyle name="Porcentaje 2" xfId="7"/>
    <cellStyle name="Porcentaje 2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825499</xdr:colOff>
      <xdr:row>6</xdr:row>
      <xdr:rowOff>31750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4082" cy="984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70"/>
  <sheetViews>
    <sheetView showGridLines="0" showZeros="0" tabSelected="1" topLeftCell="B1" zoomScale="90" zoomScaleNormal="90" zoomScalePageLayoutView="70" workbookViewId="0">
      <selection activeCell="I5" sqref="I5"/>
    </sheetView>
  </sheetViews>
  <sheetFormatPr baseColWidth="10" defaultColWidth="11.42578125" defaultRowHeight="12.75" x14ac:dyDescent="0.2"/>
  <cols>
    <col min="1" max="1" width="8.42578125" style="43" hidden="1" customWidth="1"/>
    <col min="2" max="2" width="4.140625" style="43" customWidth="1"/>
    <col min="3" max="3" width="12.28515625" style="43" customWidth="1"/>
    <col min="4" max="4" width="2.85546875" style="43" customWidth="1"/>
    <col min="5" max="5" width="7.5703125" style="43" customWidth="1"/>
    <col min="6" max="6" width="22.7109375" style="43" customWidth="1"/>
    <col min="7" max="7" width="23" style="43" customWidth="1"/>
    <col min="8" max="8" width="12.7109375" style="43" customWidth="1"/>
    <col min="9" max="9" width="9.7109375" style="43" customWidth="1"/>
    <col min="10" max="11" width="9.7109375" style="43" hidden="1" customWidth="1"/>
    <col min="12" max="12" width="9.7109375" style="72" customWidth="1"/>
    <col min="13" max="13" width="5.5703125" style="43" customWidth="1"/>
    <col min="14" max="14" width="7.140625" style="43" customWidth="1"/>
    <col min="15" max="15" width="7.42578125" style="43" customWidth="1"/>
    <col min="16" max="16" width="7.7109375" style="43" customWidth="1"/>
    <col min="17" max="17" width="15.85546875" style="43" hidden="1" customWidth="1"/>
    <col min="18" max="18" width="7.85546875" style="43" customWidth="1"/>
    <col min="19" max="19" width="7.140625" style="43" hidden="1" customWidth="1"/>
    <col min="20" max="21" width="7" style="43" hidden="1" customWidth="1"/>
    <col min="22" max="22" width="16.140625" style="43" hidden="1" customWidth="1"/>
    <col min="23" max="23" width="8.42578125" style="43" hidden="1" customWidth="1"/>
    <col min="24" max="24" width="7.5703125" style="43" hidden="1" customWidth="1"/>
    <col min="25" max="25" width="7.7109375" style="43" hidden="1" customWidth="1"/>
    <col min="26" max="26" width="7.42578125" style="43" hidden="1" customWidth="1"/>
    <col min="27" max="27" width="16.42578125" style="43" hidden="1" customWidth="1"/>
    <col min="28" max="28" width="15.28515625" style="43" customWidth="1"/>
    <col min="29" max="29" width="12.5703125" style="43" bestFit="1" customWidth="1"/>
    <col min="30" max="30" width="16.42578125" style="43" customWidth="1"/>
    <col min="31" max="31" width="35.5703125" style="43" customWidth="1"/>
    <col min="32" max="33" width="13.5703125" style="43" bestFit="1" customWidth="1"/>
    <col min="34" max="16384" width="11.42578125" style="43"/>
  </cols>
  <sheetData>
    <row r="3" spans="1:31" x14ac:dyDescent="0.2">
      <c r="G3" s="98" t="s">
        <v>111</v>
      </c>
      <c r="H3" s="98"/>
      <c r="I3" s="95" t="s">
        <v>114</v>
      </c>
      <c r="J3" s="95" t="s">
        <v>105</v>
      </c>
      <c r="K3" s="95"/>
      <c r="L3" s="95"/>
      <c r="M3" s="98"/>
      <c r="N3" s="98"/>
      <c r="O3" s="99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</row>
    <row r="4" spans="1:31" x14ac:dyDescent="0.2">
      <c r="G4" s="98" t="s">
        <v>99</v>
      </c>
      <c r="H4" s="98"/>
      <c r="I4" s="95" t="s">
        <v>115</v>
      </c>
      <c r="J4" s="95"/>
      <c r="K4" s="95"/>
      <c r="L4" s="95"/>
      <c r="M4" s="98"/>
      <c r="N4" s="98"/>
      <c r="O4" s="99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</row>
    <row r="5" spans="1:31" x14ac:dyDescent="0.2">
      <c r="G5" s="98" t="s">
        <v>100</v>
      </c>
      <c r="H5" s="98"/>
      <c r="I5" s="95" t="s">
        <v>106</v>
      </c>
      <c r="J5" s="95"/>
      <c r="K5" s="95"/>
      <c r="L5" s="96"/>
      <c r="M5" s="98"/>
      <c r="N5" s="98"/>
      <c r="O5" s="99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</row>
    <row r="6" spans="1:31" x14ac:dyDescent="0.2">
      <c r="G6" s="98" t="s">
        <v>101</v>
      </c>
      <c r="H6" s="98"/>
      <c r="I6" s="95" t="s">
        <v>107</v>
      </c>
      <c r="J6" s="95"/>
      <c r="K6" s="95"/>
      <c r="L6" s="96"/>
      <c r="M6" s="98"/>
      <c r="N6" s="98"/>
      <c r="O6" s="99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</row>
    <row r="7" spans="1:31" x14ac:dyDescent="0.2">
      <c r="G7" s="98" t="s">
        <v>102</v>
      </c>
      <c r="H7" s="98"/>
      <c r="I7" s="95" t="s">
        <v>112</v>
      </c>
      <c r="J7" s="95"/>
      <c r="K7" s="95"/>
      <c r="L7" s="95"/>
      <c r="M7" s="98"/>
      <c r="N7" s="98"/>
      <c r="O7" s="99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</row>
    <row r="8" spans="1:31" x14ac:dyDescent="0.2">
      <c r="G8" s="98" t="s">
        <v>103</v>
      </c>
      <c r="H8" s="98"/>
      <c r="I8" s="95" t="s">
        <v>113</v>
      </c>
      <c r="J8" s="95"/>
      <c r="K8" s="95"/>
      <c r="L8" s="95"/>
      <c r="M8" s="98"/>
      <c r="N8" s="98"/>
      <c r="O8" s="99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</row>
    <row r="9" spans="1:31" x14ac:dyDescent="0.2">
      <c r="G9" s="98" t="s">
        <v>104</v>
      </c>
      <c r="H9" s="98"/>
      <c r="I9" s="100">
        <v>46173</v>
      </c>
      <c r="J9" s="100"/>
      <c r="K9" s="100"/>
      <c r="L9" s="100"/>
      <c r="M9" s="98"/>
      <c r="N9" s="98"/>
      <c r="O9" s="99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</row>
    <row r="10" spans="1:31" x14ac:dyDescent="0.2">
      <c r="G10" s="98" t="s">
        <v>109</v>
      </c>
      <c r="H10" s="98"/>
      <c r="I10" s="97" t="s">
        <v>110</v>
      </c>
      <c r="J10" s="98"/>
      <c r="K10" s="98"/>
      <c r="L10" s="98"/>
      <c r="M10" s="98"/>
      <c r="N10" s="98"/>
      <c r="O10" s="99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</row>
    <row r="12" spans="1:31" ht="45.75" customHeight="1" x14ac:dyDescent="0.2">
      <c r="B12" s="139" t="s">
        <v>108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1"/>
    </row>
    <row r="13" spans="1:31" s="39" customFormat="1" ht="24" customHeight="1" x14ac:dyDescent="0.2">
      <c r="A13" s="38"/>
      <c r="B13" s="149" t="s">
        <v>54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</row>
    <row r="14" spans="1:31" s="38" customFormat="1" ht="29.25" customHeight="1" x14ac:dyDescent="0.2">
      <c r="B14" s="150" t="s">
        <v>40</v>
      </c>
      <c r="C14" s="150"/>
      <c r="D14" s="150"/>
      <c r="E14" s="151" t="s">
        <v>0</v>
      </c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</row>
    <row r="15" spans="1:31" s="38" customFormat="1" ht="28.5" customHeight="1" x14ac:dyDescent="0.2">
      <c r="B15" s="142" t="s">
        <v>41</v>
      </c>
      <c r="C15" s="142"/>
      <c r="D15" s="142"/>
      <c r="E15" s="152" t="s">
        <v>1</v>
      </c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</row>
    <row r="16" spans="1:31" s="38" customFormat="1" ht="30.75" customHeight="1" x14ac:dyDescent="0.2">
      <c r="B16" s="142" t="s">
        <v>42</v>
      </c>
      <c r="C16" s="142"/>
      <c r="D16" s="142"/>
      <c r="E16" s="143" t="s">
        <v>24</v>
      </c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5"/>
    </row>
    <row r="17" spans="2:33" s="38" customFormat="1" ht="14.25" customHeight="1" x14ac:dyDescent="0.2">
      <c r="B17" s="146" t="s">
        <v>2</v>
      </c>
      <c r="C17" s="147"/>
      <c r="D17" s="148"/>
      <c r="E17" s="143" t="s">
        <v>76</v>
      </c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5"/>
    </row>
    <row r="18" spans="2:33" ht="27.95" customHeight="1" x14ac:dyDescent="0.2">
      <c r="B18" s="118" t="s">
        <v>23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</row>
    <row r="19" spans="2:33" s="38" customFormat="1" ht="15.75" x14ac:dyDescent="0.2">
      <c r="B19" s="119" t="s">
        <v>32</v>
      </c>
      <c r="C19" s="119"/>
      <c r="D19" s="119"/>
      <c r="E19" s="119"/>
      <c r="F19" s="153" t="s">
        <v>36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</row>
    <row r="20" spans="2:33" s="38" customFormat="1" ht="49.5" customHeight="1" x14ac:dyDescent="0.2">
      <c r="B20" s="119" t="s">
        <v>35</v>
      </c>
      <c r="C20" s="119"/>
      <c r="D20" s="119"/>
      <c r="E20" s="119"/>
      <c r="F20" s="131" t="s">
        <v>59</v>
      </c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</row>
    <row r="21" spans="2:33" s="38" customFormat="1" ht="48.75" customHeight="1" x14ac:dyDescent="0.2">
      <c r="B21" s="133" t="s">
        <v>58</v>
      </c>
      <c r="C21" s="134"/>
      <c r="D21" s="134"/>
      <c r="E21" s="135"/>
      <c r="F21" s="166" t="s">
        <v>60</v>
      </c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8"/>
    </row>
    <row r="22" spans="2:33" s="38" customFormat="1" ht="37.5" customHeight="1" x14ac:dyDescent="0.2">
      <c r="B22" s="119" t="s">
        <v>25</v>
      </c>
      <c r="C22" s="119"/>
      <c r="D22" s="119"/>
      <c r="E22" s="119"/>
      <c r="F22" s="132" t="s">
        <v>96</v>
      </c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</row>
    <row r="23" spans="2:33" s="38" customFormat="1" ht="21" customHeight="1" x14ac:dyDescent="0.2">
      <c r="B23" s="114" t="s">
        <v>43</v>
      </c>
      <c r="C23" s="115"/>
      <c r="D23" s="115"/>
      <c r="E23" s="116"/>
      <c r="F23" s="136" t="s">
        <v>53</v>
      </c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8"/>
    </row>
    <row r="24" spans="2:33" s="38" customFormat="1" ht="21" customHeight="1" x14ac:dyDescent="0.2">
      <c r="B24" s="121" t="s">
        <v>37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47"/>
    </row>
    <row r="25" spans="2:33" s="38" customFormat="1" ht="32.25" customHeight="1" x14ac:dyDescent="0.2">
      <c r="B25" s="117" t="s">
        <v>33</v>
      </c>
      <c r="C25" s="117"/>
      <c r="D25" s="117"/>
      <c r="E25" s="117"/>
      <c r="F25" s="163" t="s">
        <v>73</v>
      </c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5"/>
    </row>
    <row r="26" spans="2:33" s="38" customFormat="1" ht="18.75" customHeight="1" x14ac:dyDescent="0.2">
      <c r="B26" s="117" t="s">
        <v>34</v>
      </c>
      <c r="C26" s="117"/>
      <c r="D26" s="117"/>
      <c r="E26" s="117"/>
      <c r="F26" s="169" t="s">
        <v>77</v>
      </c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1"/>
    </row>
    <row r="27" spans="2:33" ht="24.75" customHeight="1" x14ac:dyDescent="0.2">
      <c r="B27" s="20"/>
      <c r="C27" s="107" t="s">
        <v>69</v>
      </c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9"/>
    </row>
    <row r="28" spans="2:33" ht="62.25" customHeight="1" x14ac:dyDescent="0.2">
      <c r="B28" s="40" t="s">
        <v>39</v>
      </c>
      <c r="C28" s="128" t="s">
        <v>26</v>
      </c>
      <c r="D28" s="129"/>
      <c r="E28" s="130"/>
      <c r="F28" s="41" t="s">
        <v>27</v>
      </c>
      <c r="G28" s="52" t="s">
        <v>4</v>
      </c>
      <c r="H28" s="53" t="s">
        <v>3</v>
      </c>
      <c r="I28" s="54" t="s">
        <v>28</v>
      </c>
      <c r="J28" s="55" t="s">
        <v>61</v>
      </c>
      <c r="K28" s="55" t="s">
        <v>63</v>
      </c>
      <c r="L28" s="54" t="s">
        <v>46</v>
      </c>
      <c r="M28" s="54" t="s">
        <v>5</v>
      </c>
      <c r="N28" s="54" t="s">
        <v>6</v>
      </c>
      <c r="O28" s="54" t="s">
        <v>7</v>
      </c>
      <c r="P28" s="54" t="s">
        <v>8</v>
      </c>
      <c r="Q28" s="46" t="s">
        <v>74</v>
      </c>
      <c r="R28" s="54" t="s">
        <v>9</v>
      </c>
      <c r="S28" s="51" t="s">
        <v>10</v>
      </c>
      <c r="T28" s="51" t="s">
        <v>11</v>
      </c>
      <c r="U28" s="51" t="s">
        <v>12</v>
      </c>
      <c r="V28" s="46" t="s">
        <v>47</v>
      </c>
      <c r="W28" s="51" t="s">
        <v>13</v>
      </c>
      <c r="X28" s="51" t="s">
        <v>14</v>
      </c>
      <c r="Y28" s="51" t="s">
        <v>15</v>
      </c>
      <c r="Z28" s="51" t="s">
        <v>16</v>
      </c>
      <c r="AA28" s="46" t="s">
        <v>48</v>
      </c>
      <c r="AB28" s="46" t="s">
        <v>29</v>
      </c>
      <c r="AC28" s="46" t="s">
        <v>30</v>
      </c>
      <c r="AD28" s="46" t="s">
        <v>70</v>
      </c>
      <c r="AE28" s="46" t="s">
        <v>31</v>
      </c>
    </row>
    <row r="29" spans="2:33" ht="15.75" x14ac:dyDescent="0.2">
      <c r="B29" s="127" t="s">
        <v>17</v>
      </c>
      <c r="C29" s="127"/>
      <c r="D29" s="127"/>
      <c r="E29" s="127"/>
      <c r="F29" s="127"/>
      <c r="G29" s="127"/>
      <c r="H29" s="127"/>
      <c r="I29" s="15">
        <f>+I30+I34+I39+I40+I45+I47+I48+I49+I50+I52+I56+I58</f>
        <v>20863</v>
      </c>
      <c r="J29" s="15"/>
      <c r="K29" s="15"/>
      <c r="L29" s="15">
        <f>+L30+L34+L39+L40+L45+L47+L48+L49+L50+L52+L56+L58</f>
        <v>38923</v>
      </c>
      <c r="M29" s="15">
        <f>+M30+M34+M39+M40+M45+M47+M48+M49+M50+M52+M56+M58</f>
        <v>520</v>
      </c>
      <c r="N29" s="15">
        <f>+N30+N34+N39+N40+N45+N47+N48+N49+N50+N52+N56+N58</f>
        <v>2169</v>
      </c>
      <c r="O29" s="82">
        <f>+O30+O34+O39+O40+O45+O47+O48+O49+O50+O52+O56+O58</f>
        <v>4135</v>
      </c>
      <c r="P29" s="15">
        <f>+P30+P34+P39+P40+P45+P47+P48+P49+P50+P52+P56+P58</f>
        <v>4282</v>
      </c>
      <c r="Q29" s="15">
        <f>SUM(M29:P29)</f>
        <v>11106</v>
      </c>
      <c r="R29" s="15">
        <f>+R30+R34+R39+R40+R45+R47+R48+R49+R50+R52+R56+R58</f>
        <v>4045</v>
      </c>
      <c r="S29" s="15">
        <f t="shared" ref="S29" si="0">+S30+S34+S39+S40+S45+S47+S48+S49+S50+S52+S56+S58</f>
        <v>0</v>
      </c>
      <c r="T29" s="15">
        <f t="shared" ref="T29" si="1">+T30+T34+T39+T40+T45+T47+T48+T49+T50+T52+T56+T58</f>
        <v>0</v>
      </c>
      <c r="U29" s="15">
        <f t="shared" ref="U29" si="2">+U30+U34+U39+U40+U45+U47+U48+U49+U50+U52+U56+U58</f>
        <v>0</v>
      </c>
      <c r="V29" s="15">
        <f>SUM(R29:U29)</f>
        <v>4045</v>
      </c>
      <c r="W29" s="15">
        <f t="shared" ref="W29" si="3">+W30+W34+W39+W40+W45+W47+W48+W49+W50+W52+W56+W58</f>
        <v>0</v>
      </c>
      <c r="X29" s="15">
        <f t="shared" ref="X29" si="4">+X30+X34+X39+X40+X45+X47+X48+X49+X50+X52+X56+X58</f>
        <v>0</v>
      </c>
      <c r="Y29" s="15">
        <f t="shared" ref="Y29" si="5">+Y30+Y34+Y39+Y40+Y45+Y47+Y48+Y49+Y50+Y52+Y56+Y58</f>
        <v>0</v>
      </c>
      <c r="Z29" s="15">
        <f t="shared" ref="Z29" si="6">+Z30+Z34+Z39+Z40+Z45+Z47+Z48+Z49+Z50+Z52+Z56+Z58</f>
        <v>0</v>
      </c>
      <c r="AA29" s="15">
        <f>SUM(W29:Z29)</f>
        <v>0</v>
      </c>
      <c r="AB29" s="15">
        <f>+Q29+V29+AA29</f>
        <v>15151</v>
      </c>
      <c r="AC29" s="25">
        <f>SUM(AB29/L29)</f>
        <v>0.3892557099915217</v>
      </c>
      <c r="AD29" s="26">
        <f>+AD30+AD45+AD52+AD56</f>
        <v>105420186</v>
      </c>
      <c r="AE29" s="25" t="s">
        <v>66</v>
      </c>
    </row>
    <row r="30" spans="2:33" ht="63" customHeight="1" x14ac:dyDescent="0.2">
      <c r="B30" s="8">
        <v>1</v>
      </c>
      <c r="C30" s="124" t="s">
        <v>91</v>
      </c>
      <c r="D30" s="125"/>
      <c r="E30" s="126"/>
      <c r="F30" s="30"/>
      <c r="G30" s="44"/>
      <c r="H30" s="30" t="s">
        <v>20</v>
      </c>
      <c r="I30" s="4">
        <f>+I31</f>
        <v>1400</v>
      </c>
      <c r="J30" s="4">
        <f t="shared" ref="J30:L30" si="7">+J31</f>
        <v>0</v>
      </c>
      <c r="K30" s="4">
        <f t="shared" si="7"/>
        <v>0</v>
      </c>
      <c r="L30" s="21">
        <f t="shared" si="7"/>
        <v>865</v>
      </c>
      <c r="M30" s="29">
        <f>+M31</f>
        <v>91</v>
      </c>
      <c r="N30" s="59">
        <f t="shared" ref="N30:P30" si="8">+N31</f>
        <v>130</v>
      </c>
      <c r="O30" s="80">
        <f t="shared" si="8"/>
        <v>115</v>
      </c>
      <c r="P30" s="83">
        <f t="shared" si="8"/>
        <v>76</v>
      </c>
      <c r="Q30" s="29">
        <f>SUM(M30:P30)</f>
        <v>412</v>
      </c>
      <c r="R30" s="85">
        <f>+R31</f>
        <v>106</v>
      </c>
      <c r="S30" s="59">
        <f t="shared" ref="S30" si="9">+S31</f>
        <v>0</v>
      </c>
      <c r="T30" s="59">
        <f t="shared" ref="T30" si="10">+T31</f>
        <v>0</v>
      </c>
      <c r="U30" s="59">
        <f t="shared" ref="U30" si="11">+U31</f>
        <v>0</v>
      </c>
      <c r="V30" s="59">
        <f>SUM(R30:U30)</f>
        <v>106</v>
      </c>
      <c r="W30" s="59">
        <f>+W31</f>
        <v>0</v>
      </c>
      <c r="X30" s="59">
        <f t="shared" ref="X30" si="12">+X31</f>
        <v>0</v>
      </c>
      <c r="Y30" s="59">
        <f t="shared" ref="Y30" si="13">+Y31</f>
        <v>0</v>
      </c>
      <c r="Z30" s="59">
        <f t="shared" ref="Z30" si="14">+Z31</f>
        <v>0</v>
      </c>
      <c r="AA30" s="59">
        <f>SUM(W30:Z30)</f>
        <v>0</v>
      </c>
      <c r="AB30" s="29">
        <f>+Q30+V30+AA30</f>
        <v>518</v>
      </c>
      <c r="AC30" s="9">
        <f>+AB30/L30</f>
        <v>0.59884393063583818</v>
      </c>
      <c r="AD30" s="1">
        <v>68337226</v>
      </c>
      <c r="AE30" s="111" t="s">
        <v>98</v>
      </c>
      <c r="AF30" s="48"/>
      <c r="AG30" s="48"/>
    </row>
    <row r="31" spans="2:33" ht="71.25" customHeight="1" x14ac:dyDescent="0.2">
      <c r="B31" s="11"/>
      <c r="C31" s="105"/>
      <c r="D31" s="106"/>
      <c r="E31" s="106"/>
      <c r="F31" s="17" t="s">
        <v>90</v>
      </c>
      <c r="G31" s="12"/>
      <c r="H31" s="58" t="s">
        <v>19</v>
      </c>
      <c r="I31" s="4">
        <v>1400</v>
      </c>
      <c r="J31" s="4"/>
      <c r="K31" s="4"/>
      <c r="L31" s="21">
        <v>865</v>
      </c>
      <c r="M31" s="29">
        <v>91</v>
      </c>
      <c r="N31" s="59">
        <v>130</v>
      </c>
      <c r="O31" s="80">
        <v>115</v>
      </c>
      <c r="P31" s="83">
        <v>76</v>
      </c>
      <c r="Q31" s="59">
        <f t="shared" ref="Q31:Q40" si="15">SUM(M31:P31)</f>
        <v>412</v>
      </c>
      <c r="R31" s="85">
        <v>106</v>
      </c>
      <c r="S31" s="59">
        <f t="shared" ref="S31" si="16">+S32+S33</f>
        <v>0</v>
      </c>
      <c r="T31" s="59">
        <f t="shared" ref="T31" si="17">+T32+T33</f>
        <v>0</v>
      </c>
      <c r="U31" s="59">
        <f t="shared" ref="U31" si="18">+U32+U33</f>
        <v>0</v>
      </c>
      <c r="V31" s="59">
        <f t="shared" ref="V31:V40" si="19">SUM(R31:U31)</f>
        <v>106</v>
      </c>
      <c r="W31" s="59">
        <f>+W32+W33</f>
        <v>0</v>
      </c>
      <c r="X31" s="59">
        <f t="shared" ref="X31" si="20">+X32+X33</f>
        <v>0</v>
      </c>
      <c r="Y31" s="59">
        <f t="shared" ref="Y31" si="21">+Y32+Y33</f>
        <v>0</v>
      </c>
      <c r="Z31" s="59">
        <f t="shared" ref="Z31" si="22">+Z32+Z33</f>
        <v>0</v>
      </c>
      <c r="AA31" s="84">
        <f t="shared" ref="AA31:AA41" si="23">SUM(W31:Z31)</f>
        <v>0</v>
      </c>
      <c r="AB31" s="59">
        <f t="shared" ref="AB31:AB41" si="24">+Q31+V31+AA31</f>
        <v>518</v>
      </c>
      <c r="AC31" s="9">
        <f t="shared" ref="AC31:AC39" si="25">+AB31/L31</f>
        <v>0.59884393063583818</v>
      </c>
      <c r="AD31" s="12"/>
      <c r="AE31" s="112"/>
      <c r="AG31" s="48"/>
    </row>
    <row r="32" spans="2:33" ht="42.75" customHeight="1" x14ac:dyDescent="0.2">
      <c r="B32" s="11"/>
      <c r="C32" s="22"/>
      <c r="D32" s="33"/>
      <c r="E32" s="34"/>
      <c r="F32" s="12" t="s">
        <v>67</v>
      </c>
      <c r="G32" s="19"/>
      <c r="H32" s="7"/>
      <c r="I32" s="4"/>
      <c r="J32" s="4"/>
      <c r="K32" s="4"/>
      <c r="L32" s="21"/>
      <c r="M32" s="29">
        <v>55</v>
      </c>
      <c r="N32" s="59">
        <v>59</v>
      </c>
      <c r="O32" s="80">
        <v>60</v>
      </c>
      <c r="P32" s="83">
        <v>29</v>
      </c>
      <c r="Q32" s="59">
        <f t="shared" si="15"/>
        <v>203</v>
      </c>
      <c r="R32" s="85">
        <v>47</v>
      </c>
      <c r="S32" s="59"/>
      <c r="T32" s="59"/>
      <c r="U32" s="59"/>
      <c r="V32" s="59">
        <f t="shared" si="19"/>
        <v>47</v>
      </c>
      <c r="W32" s="59"/>
      <c r="X32" s="59"/>
      <c r="Y32" s="59"/>
      <c r="Z32" s="59"/>
      <c r="AA32" s="84">
        <f t="shared" si="23"/>
        <v>0</v>
      </c>
      <c r="AB32" s="59">
        <f t="shared" si="24"/>
        <v>250</v>
      </c>
      <c r="AC32" s="9"/>
      <c r="AD32" s="12"/>
      <c r="AE32" s="112"/>
    </row>
    <row r="33" spans="2:31" ht="42.75" customHeight="1" x14ac:dyDescent="0.2">
      <c r="B33" s="11"/>
      <c r="C33" s="22"/>
      <c r="D33" s="33"/>
      <c r="E33" s="34"/>
      <c r="F33" s="12" t="s">
        <v>68</v>
      </c>
      <c r="G33" s="19"/>
      <c r="H33" s="7"/>
      <c r="I33" s="4"/>
      <c r="J33" s="4"/>
      <c r="K33" s="4"/>
      <c r="L33" s="21"/>
      <c r="M33" s="29">
        <v>36</v>
      </c>
      <c r="N33" s="59">
        <v>71</v>
      </c>
      <c r="O33" s="80">
        <v>55</v>
      </c>
      <c r="P33" s="83">
        <v>47</v>
      </c>
      <c r="Q33" s="59">
        <f t="shared" si="15"/>
        <v>209</v>
      </c>
      <c r="R33" s="85">
        <v>59</v>
      </c>
      <c r="S33" s="59"/>
      <c r="T33" s="59"/>
      <c r="U33" s="59"/>
      <c r="V33" s="59">
        <f t="shared" si="19"/>
        <v>59</v>
      </c>
      <c r="W33" s="59"/>
      <c r="X33" s="59"/>
      <c r="Y33" s="59"/>
      <c r="Z33" s="59"/>
      <c r="AA33" s="84">
        <f t="shared" si="23"/>
        <v>0</v>
      </c>
      <c r="AB33" s="59">
        <f t="shared" si="24"/>
        <v>268</v>
      </c>
      <c r="AC33" s="9"/>
      <c r="AD33" s="12"/>
      <c r="AE33" s="113"/>
    </row>
    <row r="34" spans="2:31" ht="117.75" customHeight="1" x14ac:dyDescent="0.2">
      <c r="B34" s="11"/>
      <c r="C34" s="105"/>
      <c r="D34" s="106"/>
      <c r="E34" s="106"/>
      <c r="F34" s="17" t="s">
        <v>89</v>
      </c>
      <c r="G34" s="12"/>
      <c r="H34" s="58" t="s">
        <v>22</v>
      </c>
      <c r="I34" s="4">
        <v>10</v>
      </c>
      <c r="J34" s="4"/>
      <c r="K34" s="4"/>
      <c r="L34" s="21">
        <v>5</v>
      </c>
      <c r="M34" s="29"/>
      <c r="N34" s="59"/>
      <c r="O34" s="80"/>
      <c r="P34" s="83">
        <v>1</v>
      </c>
      <c r="Q34" s="69">
        <f t="shared" si="15"/>
        <v>1</v>
      </c>
      <c r="R34" s="85"/>
      <c r="S34" s="59"/>
      <c r="T34" s="59"/>
      <c r="U34" s="59"/>
      <c r="V34" s="84">
        <f t="shared" si="19"/>
        <v>0</v>
      </c>
      <c r="W34" s="59"/>
      <c r="X34" s="59"/>
      <c r="Y34" s="59"/>
      <c r="Z34" s="59"/>
      <c r="AA34" s="84">
        <f t="shared" si="23"/>
        <v>0</v>
      </c>
      <c r="AB34" s="59">
        <f t="shared" si="24"/>
        <v>1</v>
      </c>
      <c r="AC34" s="9">
        <f t="shared" si="25"/>
        <v>0.2</v>
      </c>
      <c r="AD34" s="12"/>
      <c r="AE34" s="17"/>
    </row>
    <row r="35" spans="2:31" ht="71.25" customHeight="1" x14ac:dyDescent="0.2">
      <c r="B35" s="11"/>
      <c r="C35" s="102"/>
      <c r="D35" s="103"/>
      <c r="E35" s="104"/>
      <c r="F35" s="27"/>
      <c r="G35" s="6" t="s">
        <v>92</v>
      </c>
      <c r="H35" s="7" t="s">
        <v>18</v>
      </c>
      <c r="I35" s="16">
        <v>12</v>
      </c>
      <c r="J35" s="16"/>
      <c r="K35" s="16"/>
      <c r="L35" s="16">
        <v>6</v>
      </c>
      <c r="M35" s="3"/>
      <c r="N35" s="3">
        <v>2</v>
      </c>
      <c r="O35" s="3">
        <v>3</v>
      </c>
      <c r="P35" s="3">
        <v>3</v>
      </c>
      <c r="Q35" s="10">
        <f t="shared" si="15"/>
        <v>8</v>
      </c>
      <c r="R35" s="86"/>
      <c r="S35" s="3"/>
      <c r="T35" s="3"/>
      <c r="U35" s="3"/>
      <c r="V35" s="84">
        <f t="shared" si="19"/>
        <v>0</v>
      </c>
      <c r="W35" s="3"/>
      <c r="X35" s="3"/>
      <c r="Y35" s="3"/>
      <c r="Z35" s="3"/>
      <c r="AA35" s="84">
        <f t="shared" si="23"/>
        <v>0</v>
      </c>
      <c r="AB35" s="10">
        <f t="shared" si="24"/>
        <v>8</v>
      </c>
      <c r="AC35" s="18">
        <f t="shared" si="25"/>
        <v>1.3333333333333333</v>
      </c>
      <c r="AD35" s="14"/>
      <c r="AE35" s="12"/>
    </row>
    <row r="36" spans="2:31" ht="76.5" customHeight="1" x14ac:dyDescent="0.2">
      <c r="B36" s="11"/>
      <c r="C36" s="106"/>
      <c r="D36" s="106"/>
      <c r="E36" s="106"/>
      <c r="F36" s="27"/>
      <c r="G36" s="6" t="s">
        <v>56</v>
      </c>
      <c r="H36" s="7" t="s">
        <v>18</v>
      </c>
      <c r="I36" s="16">
        <v>25</v>
      </c>
      <c r="J36" s="16"/>
      <c r="K36" s="16"/>
      <c r="L36" s="16">
        <v>18</v>
      </c>
      <c r="M36" s="3">
        <v>1</v>
      </c>
      <c r="N36" s="3"/>
      <c r="O36" s="3">
        <v>1</v>
      </c>
      <c r="P36" s="3">
        <v>1</v>
      </c>
      <c r="Q36" s="10">
        <f t="shared" si="15"/>
        <v>3</v>
      </c>
      <c r="R36" s="86">
        <v>3</v>
      </c>
      <c r="S36" s="3"/>
      <c r="T36" s="3"/>
      <c r="U36" s="3"/>
      <c r="V36" s="10">
        <f t="shared" si="19"/>
        <v>3</v>
      </c>
      <c r="W36" s="3"/>
      <c r="X36" s="3"/>
      <c r="Y36" s="3"/>
      <c r="Z36" s="3"/>
      <c r="AA36" s="84">
        <f t="shared" si="23"/>
        <v>0</v>
      </c>
      <c r="AB36" s="10">
        <f t="shared" si="24"/>
        <v>6</v>
      </c>
      <c r="AC36" s="18">
        <f t="shared" si="25"/>
        <v>0.33333333333333331</v>
      </c>
      <c r="AD36" s="14"/>
      <c r="AE36" s="12"/>
    </row>
    <row r="37" spans="2:31" ht="105" customHeight="1" x14ac:dyDescent="0.2">
      <c r="B37" s="11"/>
      <c r="C37" s="106"/>
      <c r="D37" s="106"/>
      <c r="E37" s="106"/>
      <c r="F37" s="27"/>
      <c r="G37" s="6" t="s">
        <v>57</v>
      </c>
      <c r="H37" s="7" t="s">
        <v>18</v>
      </c>
      <c r="I37" s="16">
        <v>52</v>
      </c>
      <c r="J37" s="16"/>
      <c r="K37" s="16"/>
      <c r="L37" s="16">
        <v>44</v>
      </c>
      <c r="M37" s="3">
        <v>1</v>
      </c>
      <c r="N37" s="3">
        <v>5</v>
      </c>
      <c r="O37" s="3">
        <v>6</v>
      </c>
      <c r="P37" s="3">
        <v>2</v>
      </c>
      <c r="Q37" s="10">
        <f t="shared" si="15"/>
        <v>14</v>
      </c>
      <c r="R37" s="86">
        <v>4</v>
      </c>
      <c r="S37" s="3"/>
      <c r="T37" s="3"/>
      <c r="U37" s="3"/>
      <c r="V37" s="10">
        <f t="shared" si="19"/>
        <v>4</v>
      </c>
      <c r="W37" s="3"/>
      <c r="X37" s="3"/>
      <c r="Y37" s="3"/>
      <c r="Z37" s="3"/>
      <c r="AA37" s="84">
        <f t="shared" si="23"/>
        <v>0</v>
      </c>
      <c r="AB37" s="10">
        <f t="shared" si="24"/>
        <v>18</v>
      </c>
      <c r="AC37" s="18">
        <f t="shared" si="25"/>
        <v>0.40909090909090912</v>
      </c>
      <c r="AD37" s="5"/>
      <c r="AE37" s="12"/>
    </row>
    <row r="38" spans="2:31" ht="81" customHeight="1" x14ac:dyDescent="0.2">
      <c r="B38" s="11"/>
      <c r="C38" s="32"/>
      <c r="D38" s="33"/>
      <c r="E38" s="34"/>
      <c r="F38" s="27"/>
      <c r="G38" s="6" t="s">
        <v>93</v>
      </c>
      <c r="H38" s="7" t="s">
        <v>18</v>
      </c>
      <c r="I38" s="16">
        <v>6</v>
      </c>
      <c r="J38" s="16"/>
      <c r="K38" s="16"/>
      <c r="L38" s="16">
        <v>3</v>
      </c>
      <c r="M38" s="3"/>
      <c r="N38" s="3"/>
      <c r="O38" s="3"/>
      <c r="P38" s="3"/>
      <c r="Q38" s="68">
        <v>0</v>
      </c>
      <c r="R38" s="86"/>
      <c r="S38" s="3"/>
      <c r="T38" s="3"/>
      <c r="U38" s="3"/>
      <c r="V38" s="10">
        <f t="shared" si="19"/>
        <v>0</v>
      </c>
      <c r="W38" s="3"/>
      <c r="X38" s="3"/>
      <c r="Y38" s="3"/>
      <c r="Z38" s="3"/>
      <c r="AA38" s="84">
        <f t="shared" si="23"/>
        <v>0</v>
      </c>
      <c r="AB38" s="10">
        <f t="shared" si="24"/>
        <v>0</v>
      </c>
      <c r="AC38" s="18">
        <f t="shared" si="25"/>
        <v>0</v>
      </c>
      <c r="AD38" s="5"/>
      <c r="AE38" s="24"/>
    </row>
    <row r="39" spans="2:31" ht="66" customHeight="1" x14ac:dyDescent="0.2">
      <c r="B39" s="11"/>
      <c r="C39" s="102"/>
      <c r="D39" s="103"/>
      <c r="E39" s="104"/>
      <c r="F39" s="17" t="s">
        <v>97</v>
      </c>
      <c r="G39" s="12"/>
      <c r="H39" s="58" t="s">
        <v>22</v>
      </c>
      <c r="I39" s="21">
        <v>52</v>
      </c>
      <c r="J39" s="21"/>
      <c r="K39" s="21"/>
      <c r="L39" s="21">
        <v>15</v>
      </c>
      <c r="M39" s="2"/>
      <c r="N39" s="2"/>
      <c r="O39" s="2"/>
      <c r="P39" s="2"/>
      <c r="Q39" s="69">
        <f t="shared" si="15"/>
        <v>0</v>
      </c>
      <c r="R39" s="87"/>
      <c r="S39" s="2"/>
      <c r="T39" s="2"/>
      <c r="U39" s="2"/>
      <c r="V39" s="10">
        <f t="shared" si="19"/>
        <v>0</v>
      </c>
      <c r="W39" s="2"/>
      <c r="X39" s="2"/>
      <c r="Y39" s="2"/>
      <c r="Z39" s="2"/>
      <c r="AA39" s="84">
        <f t="shared" si="23"/>
        <v>0</v>
      </c>
      <c r="AB39" s="59">
        <f t="shared" si="24"/>
        <v>0</v>
      </c>
      <c r="AC39" s="9">
        <f t="shared" si="25"/>
        <v>0</v>
      </c>
      <c r="AD39" s="5"/>
      <c r="AE39" s="24"/>
    </row>
    <row r="40" spans="2:31" ht="68.25" customHeight="1" x14ac:dyDescent="0.2">
      <c r="B40" s="11"/>
      <c r="C40" s="106"/>
      <c r="D40" s="106"/>
      <c r="E40" s="106"/>
      <c r="F40" s="17" t="s">
        <v>94</v>
      </c>
      <c r="G40" s="12"/>
      <c r="H40" s="58" t="s">
        <v>21</v>
      </c>
      <c r="I40" s="21">
        <v>85</v>
      </c>
      <c r="J40" s="21" t="s">
        <v>62</v>
      </c>
      <c r="K40" s="21" t="s">
        <v>64</v>
      </c>
      <c r="L40" s="70">
        <v>0</v>
      </c>
      <c r="M40" s="2"/>
      <c r="N40" s="2"/>
      <c r="O40" s="2"/>
      <c r="P40" s="2"/>
      <c r="Q40" s="69">
        <f t="shared" si="15"/>
        <v>0</v>
      </c>
      <c r="R40" s="87"/>
      <c r="S40" s="2"/>
      <c r="T40" s="2"/>
      <c r="U40" s="2"/>
      <c r="V40" s="10">
        <f t="shared" si="19"/>
        <v>0</v>
      </c>
      <c r="W40" s="2"/>
      <c r="X40" s="2"/>
      <c r="Y40" s="2"/>
      <c r="Z40" s="2"/>
      <c r="AA40" s="84">
        <f t="shared" si="23"/>
        <v>0</v>
      </c>
      <c r="AB40" s="59">
        <f t="shared" si="24"/>
        <v>0</v>
      </c>
      <c r="AC40" s="9">
        <v>0</v>
      </c>
      <c r="AD40" s="5"/>
      <c r="AE40" s="13"/>
    </row>
    <row r="41" spans="2:31" ht="107.25" customHeight="1" x14ac:dyDescent="0.2">
      <c r="B41" s="11"/>
      <c r="C41" s="106"/>
      <c r="D41" s="106"/>
      <c r="E41" s="106"/>
      <c r="F41" s="17" t="s">
        <v>95</v>
      </c>
      <c r="G41" s="12"/>
      <c r="H41" s="77" t="s">
        <v>21</v>
      </c>
      <c r="I41" s="70">
        <v>0</v>
      </c>
      <c r="J41" s="21"/>
      <c r="K41" s="21"/>
      <c r="L41" s="81">
        <v>1</v>
      </c>
      <c r="M41" s="71"/>
      <c r="N41" s="71"/>
      <c r="O41" s="71"/>
      <c r="P41" s="2"/>
      <c r="Q41" s="69">
        <v>0</v>
      </c>
      <c r="R41" s="87">
        <v>1</v>
      </c>
      <c r="S41" s="2"/>
      <c r="T41" s="2"/>
      <c r="U41" s="2"/>
      <c r="V41" s="78">
        <f>SUM(R41:U41)</f>
        <v>1</v>
      </c>
      <c r="W41" s="2"/>
      <c r="X41" s="2"/>
      <c r="Y41" s="2"/>
      <c r="Z41" s="2"/>
      <c r="AA41" s="84">
        <f t="shared" si="23"/>
        <v>0</v>
      </c>
      <c r="AB41" s="10">
        <f t="shared" si="24"/>
        <v>1</v>
      </c>
      <c r="AC41" s="9"/>
      <c r="AD41" s="5"/>
      <c r="AE41" s="13"/>
    </row>
    <row r="42" spans="2:31" s="38" customFormat="1" ht="15.75" x14ac:dyDescent="0.2">
      <c r="B42" s="121" t="s">
        <v>38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47"/>
    </row>
    <row r="43" spans="2:31" s="38" customFormat="1" ht="33" customHeight="1" x14ac:dyDescent="0.2">
      <c r="B43" s="117" t="s">
        <v>33</v>
      </c>
      <c r="C43" s="117"/>
      <c r="D43" s="117"/>
      <c r="E43" s="117"/>
      <c r="F43" s="101" t="s">
        <v>49</v>
      </c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</row>
    <row r="44" spans="2:31" s="38" customFormat="1" ht="26.25" customHeight="1" x14ac:dyDescent="0.2">
      <c r="B44" s="120" t="s">
        <v>34</v>
      </c>
      <c r="C44" s="120"/>
      <c r="D44" s="120"/>
      <c r="E44" s="120"/>
      <c r="F44" s="123" t="s">
        <v>50</v>
      </c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</row>
    <row r="45" spans="2:31" ht="65.25" customHeight="1" x14ac:dyDescent="0.2">
      <c r="B45" s="8">
        <v>4</v>
      </c>
      <c r="C45" s="110" t="s">
        <v>71</v>
      </c>
      <c r="D45" s="110"/>
      <c r="E45" s="110"/>
      <c r="F45" s="3"/>
      <c r="G45" s="6"/>
      <c r="H45" s="30" t="s">
        <v>20</v>
      </c>
      <c r="I45" s="29">
        <v>15000</v>
      </c>
      <c r="J45" s="29"/>
      <c r="K45" s="29"/>
      <c r="L45" s="76">
        <f>+L46</f>
        <v>29605</v>
      </c>
      <c r="M45" s="23">
        <f>+M46</f>
        <v>181</v>
      </c>
      <c r="N45" s="23">
        <f t="shared" ref="N45:P45" si="26">+N46</f>
        <v>1086</v>
      </c>
      <c r="O45" s="23">
        <f t="shared" si="26"/>
        <v>2440</v>
      </c>
      <c r="P45" s="88">
        <f t="shared" si="26"/>
        <v>3125</v>
      </c>
      <c r="Q45" s="23">
        <f>SUM(M45:P45)</f>
        <v>6832</v>
      </c>
      <c r="R45" s="92">
        <f>+R46</f>
        <v>3145</v>
      </c>
      <c r="S45" s="23">
        <f t="shared" ref="S45" si="27">+S46</f>
        <v>0</v>
      </c>
      <c r="T45" s="23">
        <f t="shared" ref="T45" si="28">+T46</f>
        <v>0</v>
      </c>
      <c r="U45" s="23">
        <f t="shared" ref="U45" si="29">+U46</f>
        <v>0</v>
      </c>
      <c r="V45" s="23">
        <f>SUM(R45:U45)</f>
        <v>3145</v>
      </c>
      <c r="W45" s="23">
        <f>+W46</f>
        <v>0</v>
      </c>
      <c r="X45" s="23">
        <f t="shared" ref="X45" si="30">+X46</f>
        <v>0</v>
      </c>
      <c r="Y45" s="23">
        <f t="shared" ref="Y45" si="31">+Y46</f>
        <v>0</v>
      </c>
      <c r="Z45" s="23">
        <f t="shared" ref="Z45" si="32">+Z46</f>
        <v>0</v>
      </c>
      <c r="AA45" s="23">
        <f>SUM(W45:Z45)</f>
        <v>0</v>
      </c>
      <c r="AB45" s="23">
        <f>+Q45+V45+AA45</f>
        <v>9977</v>
      </c>
      <c r="AC45" s="9">
        <f>+AB45/L45</f>
        <v>0.33700388447897317</v>
      </c>
      <c r="AD45" s="1">
        <v>33584160</v>
      </c>
      <c r="AE45" s="56" t="s">
        <v>65</v>
      </c>
    </row>
    <row r="46" spans="2:31" ht="50.25" customHeight="1" x14ac:dyDescent="0.2">
      <c r="B46" s="11"/>
      <c r="C46" s="106"/>
      <c r="D46" s="106"/>
      <c r="E46" s="106"/>
      <c r="F46" s="17" t="s">
        <v>88</v>
      </c>
      <c r="G46" s="12"/>
      <c r="H46" s="58" t="s">
        <v>19</v>
      </c>
      <c r="I46" s="4">
        <v>15000</v>
      </c>
      <c r="J46" s="4"/>
      <c r="K46" s="4"/>
      <c r="L46" s="76">
        <v>29605</v>
      </c>
      <c r="M46" s="23">
        <v>181</v>
      </c>
      <c r="N46" s="23">
        <v>1086</v>
      </c>
      <c r="O46" s="23">
        <v>2440</v>
      </c>
      <c r="P46" s="88">
        <v>3125</v>
      </c>
      <c r="Q46" s="23">
        <f t="shared" ref="Q46:Q50" si="33">SUM(M46:P46)</f>
        <v>6832</v>
      </c>
      <c r="R46" s="92">
        <v>3145</v>
      </c>
      <c r="S46" s="23"/>
      <c r="T46" s="23"/>
      <c r="U46" s="23"/>
      <c r="V46" s="23">
        <f t="shared" ref="V46:V50" si="34">SUM(R46:U46)</f>
        <v>3145</v>
      </c>
      <c r="W46" s="23"/>
      <c r="X46" s="23"/>
      <c r="Y46" s="23"/>
      <c r="Z46" s="23"/>
      <c r="AA46" s="23">
        <f t="shared" ref="AA46:AA50" si="35">SUM(W46:Z46)</f>
        <v>0</v>
      </c>
      <c r="AB46" s="23">
        <f t="shared" ref="AB46:AB50" si="36">+Q46+V46+AA46</f>
        <v>9977</v>
      </c>
      <c r="AC46" s="9">
        <f t="shared" ref="AC46:AC50" si="37">+AB46/L46</f>
        <v>0.33700388447897317</v>
      </c>
      <c r="AD46" s="5"/>
      <c r="AE46" s="5"/>
    </row>
    <row r="47" spans="2:31" ht="75.75" customHeight="1" x14ac:dyDescent="0.2">
      <c r="B47" s="11"/>
      <c r="C47" s="32"/>
      <c r="D47" s="33"/>
      <c r="E47" s="34"/>
      <c r="F47" s="17" t="s">
        <v>87</v>
      </c>
      <c r="G47" s="12"/>
      <c r="H47" s="58" t="s">
        <v>22</v>
      </c>
      <c r="I47" s="4">
        <v>15</v>
      </c>
      <c r="J47" s="4"/>
      <c r="K47" s="4"/>
      <c r="L47" s="21">
        <v>32</v>
      </c>
      <c r="M47" s="23">
        <v>0</v>
      </c>
      <c r="N47" s="23"/>
      <c r="O47" s="23">
        <v>0</v>
      </c>
      <c r="P47" s="88"/>
      <c r="Q47" s="70">
        <f t="shared" si="33"/>
        <v>0</v>
      </c>
      <c r="R47" s="93">
        <v>0</v>
      </c>
      <c r="S47" s="23"/>
      <c r="T47" s="23"/>
      <c r="U47" s="23"/>
      <c r="V47" s="23">
        <f t="shared" si="34"/>
        <v>0</v>
      </c>
      <c r="W47" s="23"/>
      <c r="X47" s="23"/>
      <c r="Y47" s="23"/>
      <c r="Z47" s="23"/>
      <c r="AA47" s="23">
        <f t="shared" si="35"/>
        <v>0</v>
      </c>
      <c r="AB47" s="23">
        <f t="shared" si="36"/>
        <v>0</v>
      </c>
      <c r="AC47" s="9">
        <f t="shared" si="37"/>
        <v>0</v>
      </c>
      <c r="AD47" s="5"/>
      <c r="AE47" s="5"/>
    </row>
    <row r="48" spans="2:31" ht="80.25" customHeight="1" x14ac:dyDescent="0.2">
      <c r="B48" s="11"/>
      <c r="C48" s="60"/>
      <c r="D48" s="61"/>
      <c r="E48" s="62"/>
      <c r="F48" s="17" t="s">
        <v>86</v>
      </c>
      <c r="G48" s="12"/>
      <c r="H48" s="58" t="s">
        <v>22</v>
      </c>
      <c r="I48" s="4">
        <v>250</v>
      </c>
      <c r="J48" s="4"/>
      <c r="K48" s="4"/>
      <c r="L48" s="8">
        <v>367</v>
      </c>
      <c r="M48" s="23">
        <v>30</v>
      </c>
      <c r="N48" s="23">
        <v>185</v>
      </c>
      <c r="O48" s="23">
        <v>152</v>
      </c>
      <c r="P48" s="88"/>
      <c r="Q48" s="23">
        <f t="shared" si="33"/>
        <v>367</v>
      </c>
      <c r="R48" s="92"/>
      <c r="S48" s="23"/>
      <c r="T48" s="23"/>
      <c r="U48" s="23"/>
      <c r="V48" s="23">
        <f t="shared" si="34"/>
        <v>0</v>
      </c>
      <c r="W48" s="23"/>
      <c r="X48" s="23"/>
      <c r="Y48" s="23"/>
      <c r="Z48" s="23"/>
      <c r="AA48" s="23">
        <f t="shared" si="35"/>
        <v>0</v>
      </c>
      <c r="AB48" s="23">
        <f t="shared" si="36"/>
        <v>367</v>
      </c>
      <c r="AC48" s="9">
        <f t="shared" si="37"/>
        <v>1</v>
      </c>
      <c r="AD48" s="5"/>
      <c r="AE48" s="5"/>
    </row>
    <row r="49" spans="2:34" ht="79.5" customHeight="1" x14ac:dyDescent="0.2">
      <c r="B49" s="11"/>
      <c r="C49" s="32"/>
      <c r="D49" s="33"/>
      <c r="E49" s="34"/>
      <c r="F49" s="17" t="s">
        <v>85</v>
      </c>
      <c r="G49" s="12"/>
      <c r="H49" s="58" t="s">
        <v>22</v>
      </c>
      <c r="I49" s="4">
        <v>200</v>
      </c>
      <c r="J49" s="4"/>
      <c r="K49" s="4"/>
      <c r="L49" s="21">
        <v>281</v>
      </c>
      <c r="M49" s="23">
        <v>24</v>
      </c>
      <c r="N49" s="23">
        <v>13</v>
      </c>
      <c r="O49" s="81">
        <v>10</v>
      </c>
      <c r="P49" s="88"/>
      <c r="Q49" s="23">
        <f t="shared" si="33"/>
        <v>47</v>
      </c>
      <c r="R49" s="93">
        <v>0</v>
      </c>
      <c r="S49" s="23"/>
      <c r="T49" s="23"/>
      <c r="U49" s="23"/>
      <c r="V49" s="23">
        <f t="shared" si="34"/>
        <v>0</v>
      </c>
      <c r="W49" s="23"/>
      <c r="X49" s="23"/>
      <c r="Y49" s="23"/>
      <c r="Z49" s="23"/>
      <c r="AA49" s="23">
        <f t="shared" si="35"/>
        <v>0</v>
      </c>
      <c r="AB49" s="23">
        <f t="shared" si="36"/>
        <v>47</v>
      </c>
      <c r="AC49" s="9">
        <f t="shared" si="37"/>
        <v>0.16725978647686832</v>
      </c>
      <c r="AD49" s="5"/>
      <c r="AE49" s="5"/>
      <c r="AF49" s="48"/>
      <c r="AG49" s="48"/>
    </row>
    <row r="50" spans="2:34" ht="65.25" customHeight="1" x14ac:dyDescent="0.2">
      <c r="B50" s="42"/>
      <c r="C50" s="32"/>
      <c r="D50" s="33"/>
      <c r="E50" s="34"/>
      <c r="F50" s="17" t="s">
        <v>84</v>
      </c>
      <c r="G50" s="12"/>
      <c r="H50" s="58" t="s">
        <v>22</v>
      </c>
      <c r="I50" s="4">
        <v>100</v>
      </c>
      <c r="J50" s="4"/>
      <c r="K50" s="4"/>
      <c r="L50" s="21">
        <v>139</v>
      </c>
      <c r="M50" s="23">
        <v>0</v>
      </c>
      <c r="N50" s="23">
        <v>10</v>
      </c>
      <c r="O50" s="81">
        <v>37</v>
      </c>
      <c r="P50" s="88">
        <v>36</v>
      </c>
      <c r="Q50" s="23">
        <f t="shared" si="33"/>
        <v>83</v>
      </c>
      <c r="R50" s="92">
        <v>53</v>
      </c>
      <c r="S50" s="23"/>
      <c r="T50" s="23"/>
      <c r="U50" s="23"/>
      <c r="V50" s="23">
        <f t="shared" si="34"/>
        <v>53</v>
      </c>
      <c r="W50" s="23"/>
      <c r="X50" s="23"/>
      <c r="Y50" s="23"/>
      <c r="Z50" s="23"/>
      <c r="AA50" s="23">
        <f t="shared" si="35"/>
        <v>0</v>
      </c>
      <c r="AB50" s="23">
        <f t="shared" si="36"/>
        <v>136</v>
      </c>
      <c r="AC50" s="9">
        <f t="shared" si="37"/>
        <v>0.97841726618705038</v>
      </c>
      <c r="AD50" s="5"/>
      <c r="AE50" s="5"/>
      <c r="AG50" s="48"/>
      <c r="AH50" s="48"/>
    </row>
    <row r="51" spans="2:34" ht="45.75" customHeight="1" x14ac:dyDescent="0.2">
      <c r="B51" s="45"/>
      <c r="C51" s="157" t="s">
        <v>44</v>
      </c>
      <c r="D51" s="158"/>
      <c r="E51" s="159"/>
      <c r="F51" s="160" t="s">
        <v>51</v>
      </c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2"/>
    </row>
    <row r="52" spans="2:34" ht="71.25" customHeight="1" x14ac:dyDescent="0.2">
      <c r="B52" s="8">
        <v>2</v>
      </c>
      <c r="C52" s="124" t="s">
        <v>82</v>
      </c>
      <c r="D52" s="125"/>
      <c r="E52" s="126"/>
      <c r="F52" s="30"/>
      <c r="G52" s="42"/>
      <c r="H52" s="2" t="s">
        <v>19</v>
      </c>
      <c r="I52" s="59">
        <v>1748</v>
      </c>
      <c r="J52" s="59"/>
      <c r="K52" s="59"/>
      <c r="L52" s="76">
        <f>+L53+L54</f>
        <v>4625</v>
      </c>
      <c r="M52" s="2">
        <f>+M53+M54</f>
        <v>0</v>
      </c>
      <c r="N52" s="2">
        <f t="shared" ref="N52:P52" si="38">+N53+N54</f>
        <v>129</v>
      </c>
      <c r="O52" s="2">
        <f t="shared" si="38"/>
        <v>750</v>
      </c>
      <c r="P52" s="89">
        <f t="shared" si="38"/>
        <v>464</v>
      </c>
      <c r="Q52" s="75">
        <f>SUM(M52:P52)</f>
        <v>1343</v>
      </c>
      <c r="R52" s="91">
        <f t="shared" ref="R52" si="39">+R53+R54</f>
        <v>504</v>
      </c>
      <c r="S52" s="2">
        <f t="shared" ref="S52" si="40">+S53+S54</f>
        <v>0</v>
      </c>
      <c r="T52" s="2">
        <f t="shared" ref="T52" si="41">+T53+T54</f>
        <v>0</v>
      </c>
      <c r="U52" s="2">
        <f t="shared" ref="U52" si="42">+U53+U54</f>
        <v>0</v>
      </c>
      <c r="V52" s="2">
        <f>SUM(R52:U52)</f>
        <v>504</v>
      </c>
      <c r="W52" s="2">
        <f t="shared" ref="W52" si="43">+W53+W54</f>
        <v>0</v>
      </c>
      <c r="X52" s="2">
        <f t="shared" ref="X52" si="44">+X53+X54</f>
        <v>0</v>
      </c>
      <c r="Y52" s="2">
        <f t="shared" ref="Y52" si="45">+Y53+Y54</f>
        <v>0</v>
      </c>
      <c r="Z52" s="2">
        <f t="shared" ref="Z52" si="46">+Z53+Z54</f>
        <v>0</v>
      </c>
      <c r="AA52" s="2">
        <f>SUM(W52:Z52)</f>
        <v>0</v>
      </c>
      <c r="AB52" s="2">
        <f>+Q52+V52+AA52</f>
        <v>1847</v>
      </c>
      <c r="AC52" s="9">
        <f>+AB52/L52</f>
        <v>0.39935135135135136</v>
      </c>
      <c r="AD52" s="1">
        <v>1500000</v>
      </c>
      <c r="AE52" s="57" t="s">
        <v>65</v>
      </c>
    </row>
    <row r="53" spans="2:34" ht="42.75" customHeight="1" x14ac:dyDescent="0.2">
      <c r="B53" s="11"/>
      <c r="C53" s="106"/>
      <c r="D53" s="106"/>
      <c r="E53" s="106"/>
      <c r="F53" s="17" t="s">
        <v>81</v>
      </c>
      <c r="G53" s="12"/>
      <c r="H53" s="2" t="s">
        <v>19</v>
      </c>
      <c r="I53" s="59">
        <v>1000</v>
      </c>
      <c r="J53" s="59"/>
      <c r="K53" s="59"/>
      <c r="L53" s="76">
        <v>3383</v>
      </c>
      <c r="M53" s="2"/>
      <c r="N53" s="2">
        <v>99</v>
      </c>
      <c r="O53" s="2">
        <v>735</v>
      </c>
      <c r="P53" s="90">
        <v>404</v>
      </c>
      <c r="Q53" s="75">
        <f t="shared" ref="Q53:Q54" si="47">SUM(M53:P53)</f>
        <v>1238</v>
      </c>
      <c r="R53" s="91">
        <v>82</v>
      </c>
      <c r="S53" s="2"/>
      <c r="T53" s="2"/>
      <c r="U53" s="2"/>
      <c r="V53" s="2">
        <f t="shared" ref="V53:V54" si="48">SUM(R53:U53)</f>
        <v>82</v>
      </c>
      <c r="W53" s="2"/>
      <c r="X53" s="2"/>
      <c r="Y53" s="2"/>
      <c r="Z53" s="2"/>
      <c r="AA53" s="2">
        <f t="shared" ref="AA53:AA54" si="49">SUM(W53:Z53)</f>
        <v>0</v>
      </c>
      <c r="AB53" s="2">
        <f t="shared" ref="AB53:AB54" si="50">+Q53+V53+AA53</f>
        <v>1320</v>
      </c>
      <c r="AC53" s="9">
        <f t="shared" ref="AC53:AC54" si="51">+AB53/L53</f>
        <v>0.39018622524386637</v>
      </c>
      <c r="AD53" s="5"/>
      <c r="AE53" s="5"/>
    </row>
    <row r="54" spans="2:34" ht="57.75" customHeight="1" x14ac:dyDescent="0.2">
      <c r="B54" s="11"/>
      <c r="C54" s="106"/>
      <c r="D54" s="106"/>
      <c r="E54" s="106"/>
      <c r="F54" s="17" t="s">
        <v>78</v>
      </c>
      <c r="G54" s="12"/>
      <c r="H54" s="2" t="s">
        <v>19</v>
      </c>
      <c r="I54" s="59">
        <v>748</v>
      </c>
      <c r="J54" s="59"/>
      <c r="K54" s="59"/>
      <c r="L54" s="76">
        <v>1242</v>
      </c>
      <c r="M54" s="2"/>
      <c r="N54" s="2">
        <v>30</v>
      </c>
      <c r="O54" s="2">
        <v>15</v>
      </c>
      <c r="P54" s="90">
        <v>60</v>
      </c>
      <c r="Q54" s="75">
        <f t="shared" si="47"/>
        <v>105</v>
      </c>
      <c r="R54" s="91">
        <v>422</v>
      </c>
      <c r="S54" s="2"/>
      <c r="T54" s="2"/>
      <c r="U54" s="2"/>
      <c r="V54" s="2">
        <f t="shared" si="48"/>
        <v>422</v>
      </c>
      <c r="W54" s="2"/>
      <c r="X54" s="2"/>
      <c r="Y54" s="2"/>
      <c r="Z54" s="2"/>
      <c r="AA54" s="2">
        <f t="shared" si="49"/>
        <v>0</v>
      </c>
      <c r="AB54" s="2">
        <f t="shared" si="50"/>
        <v>527</v>
      </c>
      <c r="AC54" s="9">
        <f t="shared" si="51"/>
        <v>0.42431561996779388</v>
      </c>
      <c r="AD54" s="5"/>
      <c r="AE54" s="5"/>
    </row>
    <row r="55" spans="2:34" ht="52.5" customHeight="1" x14ac:dyDescent="0.2">
      <c r="B55" s="45"/>
      <c r="C55" s="117" t="s">
        <v>45</v>
      </c>
      <c r="D55" s="117"/>
      <c r="E55" s="117"/>
      <c r="F55" s="160" t="s">
        <v>52</v>
      </c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2"/>
    </row>
    <row r="56" spans="2:34" ht="80.25" customHeight="1" x14ac:dyDescent="0.2">
      <c r="B56" s="8">
        <v>3</v>
      </c>
      <c r="C56" s="124" t="s">
        <v>83</v>
      </c>
      <c r="D56" s="125"/>
      <c r="E56" s="126"/>
      <c r="F56" s="31"/>
      <c r="G56" s="42"/>
      <c r="H56" s="2" t="s">
        <v>20</v>
      </c>
      <c r="I56" s="59">
        <v>2000</v>
      </c>
      <c r="J56" s="59"/>
      <c r="K56" s="59"/>
      <c r="L56" s="76">
        <f>+L57</f>
        <v>2977</v>
      </c>
      <c r="M56" s="2">
        <f>+M57</f>
        <v>194</v>
      </c>
      <c r="N56" s="2">
        <f t="shared" ref="N56" si="52">+N57</f>
        <v>616</v>
      </c>
      <c r="O56" s="2">
        <f t="shared" ref="O56" si="53">+O57</f>
        <v>631</v>
      </c>
      <c r="P56" s="89">
        <f t="shared" ref="P56" si="54">+P57</f>
        <v>578</v>
      </c>
      <c r="Q56" s="2">
        <f>SUM(M56:P56)</f>
        <v>2019</v>
      </c>
      <c r="R56" s="91">
        <f>+R57</f>
        <v>237</v>
      </c>
      <c r="S56" s="2">
        <f t="shared" ref="S56" si="55">+S57</f>
        <v>0</v>
      </c>
      <c r="T56" s="2">
        <f t="shared" ref="T56" si="56">+T57</f>
        <v>0</v>
      </c>
      <c r="U56" s="2">
        <f t="shared" ref="U56" si="57">+U57</f>
        <v>0</v>
      </c>
      <c r="V56" s="2">
        <f>SUM(R56:U56)</f>
        <v>237</v>
      </c>
      <c r="W56" s="2">
        <f>+W57</f>
        <v>0</v>
      </c>
      <c r="X56" s="2">
        <f t="shared" ref="X56" si="58">+X57</f>
        <v>0</v>
      </c>
      <c r="Y56" s="2">
        <f t="shared" ref="Y56" si="59">+Y57</f>
        <v>0</v>
      </c>
      <c r="Z56" s="2">
        <f t="shared" ref="Z56" si="60">+Z57</f>
        <v>0</v>
      </c>
      <c r="AA56" s="2">
        <f>SUM(W56:Z56)</f>
        <v>0</v>
      </c>
      <c r="AB56" s="2">
        <f>+Q56+V56+AA56</f>
        <v>2256</v>
      </c>
      <c r="AC56" s="9">
        <f>+AB56/L56</f>
        <v>0.75780987571380587</v>
      </c>
      <c r="AD56" s="1">
        <v>1998800</v>
      </c>
      <c r="AE56" s="56" t="s">
        <v>72</v>
      </c>
    </row>
    <row r="57" spans="2:34" ht="81" customHeight="1" x14ac:dyDescent="0.2">
      <c r="B57" s="8"/>
      <c r="C57" s="35"/>
      <c r="D57" s="36"/>
      <c r="E57" s="37"/>
      <c r="F57" s="28" t="s">
        <v>79</v>
      </c>
      <c r="G57" s="12"/>
      <c r="H57" s="2" t="s">
        <v>19</v>
      </c>
      <c r="I57" s="59">
        <v>2000</v>
      </c>
      <c r="J57" s="59"/>
      <c r="K57" s="59"/>
      <c r="L57" s="76">
        <v>2977</v>
      </c>
      <c r="M57" s="2">
        <v>194</v>
      </c>
      <c r="N57" s="2">
        <v>616</v>
      </c>
      <c r="O57" s="2">
        <v>631</v>
      </c>
      <c r="P57" s="89">
        <v>578</v>
      </c>
      <c r="Q57" s="2">
        <f t="shared" ref="Q57:Q58" si="61">SUM(M57:P57)</f>
        <v>2019</v>
      </c>
      <c r="R57" s="91">
        <v>237</v>
      </c>
      <c r="S57" s="2"/>
      <c r="T57" s="2"/>
      <c r="U57" s="2"/>
      <c r="V57" s="2">
        <f t="shared" ref="V57:V58" si="62">SUM(R57:U57)</f>
        <v>237</v>
      </c>
      <c r="W57" s="2"/>
      <c r="X57" s="2"/>
      <c r="Y57" s="2"/>
      <c r="Z57" s="2"/>
      <c r="AA57" s="2">
        <f t="shared" ref="AA57:AA58" si="63">SUM(W57:Z57)</f>
        <v>0</v>
      </c>
      <c r="AB57" s="2">
        <f t="shared" ref="AB57:AB58" si="64">+Q57+V57+AA57</f>
        <v>2256</v>
      </c>
      <c r="AC57" s="9">
        <f>+AB57/L57</f>
        <v>0.75780987571380587</v>
      </c>
      <c r="AD57" s="5"/>
      <c r="AE57" s="5"/>
    </row>
    <row r="58" spans="2:34" ht="44.25" customHeight="1" x14ac:dyDescent="0.2">
      <c r="B58" s="11"/>
      <c r="C58" s="106"/>
      <c r="D58" s="106"/>
      <c r="E58" s="106"/>
      <c r="F58" s="28" t="s">
        <v>80</v>
      </c>
      <c r="G58" s="12"/>
      <c r="H58" s="58" t="s">
        <v>22</v>
      </c>
      <c r="I58" s="59">
        <v>3</v>
      </c>
      <c r="J58" s="59"/>
      <c r="K58" s="59"/>
      <c r="L58" s="76">
        <v>12</v>
      </c>
      <c r="M58" s="71">
        <v>0</v>
      </c>
      <c r="N58" s="71">
        <v>0</v>
      </c>
      <c r="O58" s="71">
        <v>0</v>
      </c>
      <c r="P58" s="89">
        <v>2</v>
      </c>
      <c r="Q58" s="71">
        <f t="shared" si="61"/>
        <v>2</v>
      </c>
      <c r="R58" s="94">
        <v>0</v>
      </c>
      <c r="S58" s="2"/>
      <c r="T58" s="2"/>
      <c r="U58" s="2"/>
      <c r="V58" s="2">
        <f t="shared" si="62"/>
        <v>0</v>
      </c>
      <c r="W58" s="2"/>
      <c r="X58" s="2"/>
      <c r="Y58" s="2"/>
      <c r="Z58" s="2"/>
      <c r="AA58" s="2">
        <f t="shared" si="63"/>
        <v>0</v>
      </c>
      <c r="AB58" s="2">
        <f t="shared" si="64"/>
        <v>2</v>
      </c>
      <c r="AC58" s="9">
        <f t="shared" ref="AC58" si="65">+AB58/L58</f>
        <v>0.16666666666666666</v>
      </c>
      <c r="AD58" s="5"/>
      <c r="AE58" s="5"/>
    </row>
    <row r="59" spans="2:34" x14ac:dyDescent="0.2">
      <c r="B59" s="154" t="s">
        <v>75</v>
      </c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6"/>
    </row>
    <row r="60" spans="2:34" x14ac:dyDescent="0.2">
      <c r="T60" s="38"/>
    </row>
    <row r="61" spans="2:34" x14ac:dyDescent="0.2">
      <c r="I61" s="48"/>
      <c r="J61" s="48"/>
      <c r="K61" s="48"/>
      <c r="T61" s="38"/>
    </row>
    <row r="62" spans="2:34" x14ac:dyDescent="0.2">
      <c r="I62" s="48"/>
      <c r="J62" s="48"/>
      <c r="K62" s="48"/>
      <c r="Q62" s="79"/>
      <c r="T62" s="38"/>
      <c r="AB62" s="48"/>
    </row>
    <row r="63" spans="2:34" x14ac:dyDescent="0.2">
      <c r="I63" s="48"/>
      <c r="J63" s="48"/>
      <c r="K63" s="48"/>
      <c r="T63" s="38"/>
    </row>
    <row r="64" spans="2:34" x14ac:dyDescent="0.2">
      <c r="I64" s="48"/>
      <c r="J64" s="48"/>
      <c r="K64" s="48"/>
      <c r="T64" s="38"/>
    </row>
    <row r="65" spans="9:30" ht="22.5" customHeight="1" x14ac:dyDescent="0.2">
      <c r="R65" s="48"/>
      <c r="T65" s="38"/>
      <c r="AB65" s="48"/>
      <c r="AC65" s="48"/>
    </row>
    <row r="66" spans="9:30" ht="27.75" hidden="1" customHeight="1" x14ac:dyDescent="0.2">
      <c r="I66" s="67" t="e">
        <f>+#REF!+#REF!+#REF!+#REF!+#REF!+#REF!+#REF!+#REF!+#REF!+#REF!+#REF!+#REF!+#REF!+#REF!+#REF!+#REF!+#REF!+#REF!+#REF!+#REF!+#REF!+#REF!+#REF!+#REF!+#REF!+#REF!+#REF!+#REF!+#REF!+#REF!+#REF!+#REF!+#REF!+I31+I34+I39+I40+I46+I47+I48+I49+I50+I53+I54+I57+I58+#REF!+#REF!+#REF!+#REF!+#REF!+#REF!+#REF!+#REF!</f>
        <v>#REF!</v>
      </c>
      <c r="J66" s="67"/>
      <c r="K66" s="67"/>
      <c r="L66" s="73" t="e">
        <f>+#REF!+#REF!+#REF!+#REF!+#REF!+#REF!+#REF!+#REF!+#REF!+#REF!+#REF!+#REF!+#REF!+#REF!+#REF!+#REF!+#REF!+#REF!+#REF!+#REF!+#REF!+#REF!+#REF!+#REF!+#REF!+#REF!+#REF!+#REF!+#REF!+#REF!+#REF!+#REF!+#REF!+L31+L34+L39+L40+L46+L47+L48+L49+L50+L53+L54+L57+L58+#REF!+#REF!+#REF!+#REF!+#REF!+#REF!+#REF!+#REF!</f>
        <v>#REF!</v>
      </c>
      <c r="M66" s="65" t="e">
        <f>+#REF!+#REF!+#REF!+#REF!+#REF!+#REF!+#REF!+#REF!+#REF!+#REF!+#REF!+#REF!+#REF!+#REF!+#REF!+#REF!+#REF!+#REF!+#REF!+#REF!+#REF!+#REF!+#REF!+#REF!+#REF!+#REF!+#REF!+#REF!+#REF!+#REF!+#REF!+#REF!+#REF!+M31+M34+M39+M40+M46+M47+M48+M49+M50+M53+M54+M57+M58+#REF!+#REF!+#REF!+#REF!+#REF!+#REF!+#REF!+#REF!</f>
        <v>#REF!</v>
      </c>
      <c r="N66" s="65" t="e">
        <f>+#REF!+#REF!+#REF!+#REF!+#REF!+#REF!+#REF!+#REF!+#REF!+#REF!+#REF!+#REF!+#REF!+#REF!+#REF!+#REF!+#REF!+#REF!+#REF!+#REF!+#REF!+#REF!+#REF!+#REF!+#REF!+#REF!+#REF!+#REF!+#REF!+#REF!+#REF!+#REF!+#REF!+N31+N34+N39+N40+N46+N47+N48+N49+N50+N53+N54+N57+N58+#REF!+#REF!+#REF!+#REF!+#REF!+#REF!+#REF!+#REF!</f>
        <v>#REF!</v>
      </c>
      <c r="O66" s="65" t="e">
        <f>+#REF!+#REF!+#REF!+#REF!+#REF!+#REF!+#REF!+#REF!+#REF!+#REF!+#REF!+#REF!+#REF!+#REF!+#REF!+#REF!+#REF!+#REF!+#REF!+#REF!+#REF!+#REF!+#REF!+#REF!+#REF!+#REF!+#REF!+#REF!+#REF!+#REF!+#REF!+#REF!+#REF!+O31+O34+O39+O40+O46+O47+O48+O49+O50+O53+O54+O57+O58+#REF!+#REF!+#REF!+#REF!+#REF!+#REF!+#REF!+#REF!</f>
        <v>#REF!</v>
      </c>
      <c r="P66" s="65" t="e">
        <f>+#REF!+#REF!+#REF!+#REF!+#REF!+#REF!+#REF!+#REF!+#REF!+#REF!+#REF!+#REF!+#REF!+#REF!+#REF!+#REF!+#REF!+#REF!+#REF!+#REF!+#REF!+#REF!+#REF!+#REF!+#REF!+#REF!+#REF!+#REF!+#REF!+#REF!+#REF!+#REF!+#REF!+P31+P34+P39+P40+P46+P47+P48+P49+P50+P53+P54+P57+P58+#REF!+#REF!+#REF!+#REF!+#REF!+#REF!+#REF!+#REF!</f>
        <v>#REF!</v>
      </c>
      <c r="Q66" s="64" t="e">
        <f>+M66+N66+O66+P66</f>
        <v>#REF!</v>
      </c>
      <c r="R66" s="65" t="e">
        <f>+#REF!+#REF!+#REF!+#REF!+#REF!+#REF!+#REF!+#REF!+#REF!+#REF!+#REF!+#REF!+#REF!+#REF!+#REF!+#REF!+#REF!+#REF!+#REF!+#REF!+#REF!+#REF!+#REF!+#REF!+#REF!+#REF!+#REF!+#REF!+#REF!+#REF!+#REF!+#REF!+#REF!+R31+R34+R39+R40+R46+R47+R48+R49+R50+R53+R54+R57+R58+#REF!+#REF!+#REF!+#REF!+#REF!+#REF!+#REF!+#REF!</f>
        <v>#REF!</v>
      </c>
      <c r="S66" s="65" t="e">
        <f>+#REF!+#REF!+#REF!+#REF!+#REF!+#REF!+#REF!+#REF!+#REF!+#REF!+#REF!+#REF!+#REF!+#REF!+#REF!+#REF!+#REF!+#REF!+#REF!+#REF!+#REF!+#REF!+#REF!+#REF!+#REF!+#REF!+#REF!+#REF!+#REF!+#REF!+#REF!+#REF!+#REF!+S31+S34+S39+S40+S46+S47+S48+S49+S50+S53+S54+S57+S58+#REF!+#REF!+#REF!+#REF!+#REF!+#REF!+#REF!+#REF!</f>
        <v>#REF!</v>
      </c>
      <c r="T66" s="65" t="e">
        <f>+#REF!+#REF!+#REF!+#REF!+#REF!+#REF!+#REF!+#REF!+#REF!+#REF!+#REF!+#REF!+#REF!+#REF!+#REF!+#REF!+#REF!+#REF!+#REF!+#REF!+#REF!+#REF!+#REF!+#REF!+#REF!+#REF!+#REF!+#REF!+#REF!+#REF!+#REF!+#REF!+#REF!+T31+T34+T39+T40+T46+T47+T48+T49+T50+T53+T54+T57+T58+#REF!+#REF!+#REF!+#REF!+#REF!+#REF!+#REF!+#REF!</f>
        <v>#REF!</v>
      </c>
      <c r="U66" s="65" t="e">
        <f>+#REF!+#REF!+#REF!+#REF!+#REF!+#REF!+#REF!+#REF!+#REF!+#REF!+#REF!+#REF!+#REF!+#REF!+#REF!+#REF!+#REF!+#REF!+#REF!+#REF!+#REF!+#REF!+#REF!+#REF!+#REF!+#REF!+#REF!+#REF!+#REF!+#REF!+#REF!+#REF!+#REF!+U31+U34+U39+U40+U46+U47+U48+U49+U50+U53+U54+U57+U58+#REF!+#REF!+#REF!+#REF!+#REF!+#REF!+#REF!+#REF!</f>
        <v>#REF!</v>
      </c>
      <c r="V66" s="64" t="e">
        <f>+R66+S66+T66+U66</f>
        <v>#REF!</v>
      </c>
      <c r="W66" s="65" t="e">
        <f>+#REF!+#REF!+#REF!+#REF!+#REF!+#REF!+#REF!+#REF!+#REF!+#REF!+#REF!+#REF!+#REF!+#REF!+#REF!+#REF!+#REF!+#REF!+#REF!+#REF!+#REF!+#REF!+#REF!+#REF!+#REF!+#REF!+#REF!+#REF!+#REF!+#REF!+#REF!+#REF!+#REF!+W31+W34+W39+W40+W46+W47+W48+W49+W50+W53+W54+W57+W58+#REF!+#REF!+#REF!+#REF!+#REF!+#REF!+#REF!+#REF!</f>
        <v>#REF!</v>
      </c>
      <c r="X66" s="65" t="e">
        <f>+#REF!+#REF!+#REF!+#REF!+#REF!+#REF!+#REF!+#REF!+#REF!+#REF!+#REF!+#REF!+#REF!+#REF!+#REF!+#REF!+#REF!+#REF!+#REF!+#REF!+#REF!+#REF!+#REF!+#REF!+#REF!+#REF!+#REF!+#REF!+#REF!+#REF!+#REF!+#REF!+#REF!+X31+X34+X39+X40+X46+X47+X48+X49+X50+X53+X54+X57+X58+#REF!+#REF!+#REF!+#REF!+#REF!+#REF!+#REF!+#REF!</f>
        <v>#REF!</v>
      </c>
      <c r="Y66" s="65" t="e">
        <f>+#REF!+#REF!+#REF!+#REF!+#REF!+#REF!+#REF!+#REF!+#REF!+#REF!+#REF!+#REF!+#REF!+#REF!+#REF!+#REF!+#REF!+#REF!+#REF!+#REF!+#REF!+#REF!+#REF!+#REF!+#REF!+#REF!+#REF!+#REF!+#REF!+#REF!+#REF!+#REF!+#REF!+Y31+Y34+Y39+Y40+Y46+Y47+Y48+Y49+Y50+Y53+Y54+Y57+Y58+#REF!+#REF!+#REF!+#REF!+#REF!+#REF!+#REF!+#REF!</f>
        <v>#REF!</v>
      </c>
      <c r="Z66" s="65" t="e">
        <f>+#REF!+#REF!+#REF!+#REF!+#REF!+#REF!+#REF!+#REF!+#REF!+#REF!+#REF!+#REF!+#REF!+#REF!+#REF!+#REF!+#REF!+#REF!+#REF!+#REF!+#REF!+#REF!+#REF!+#REF!+#REF!+#REF!+#REF!+#REF!+#REF!+#REF!+#REF!+#REF!+#REF!+Z31+Z34+Z39+Z40+Z46+Z47+Z48+Z49+Z50+Z53+Z54+Z57+Z58+#REF!+#REF!+#REF!+#REF!+#REF!+#REF!+#REF!+#REF!</f>
        <v>#REF!</v>
      </c>
      <c r="AA66" s="64" t="e">
        <f>+W66+X66+Y66+Z66</f>
        <v>#REF!</v>
      </c>
      <c r="AB66" s="64" t="e">
        <f>+Q66+V66+AA66</f>
        <v>#REF!</v>
      </c>
      <c r="AC66" s="66" t="e">
        <f>+AB66/L66</f>
        <v>#REF!</v>
      </c>
      <c r="AD66" s="63" t="e">
        <f>+#REF!</f>
        <v>#REF!</v>
      </c>
    </row>
    <row r="67" spans="9:30" x14ac:dyDescent="0.2">
      <c r="I67" s="48"/>
      <c r="J67" s="48"/>
      <c r="K67" s="48"/>
      <c r="L67" s="74"/>
      <c r="Q67" s="49"/>
      <c r="R67" s="48"/>
      <c r="T67" s="38"/>
    </row>
    <row r="68" spans="9:30" x14ac:dyDescent="0.2">
      <c r="R68" s="48"/>
      <c r="T68" s="38"/>
      <c r="V68" s="48"/>
      <c r="X68" s="48"/>
      <c r="Y68" s="48"/>
    </row>
    <row r="69" spans="9:30" x14ac:dyDescent="0.2">
      <c r="N69" s="48"/>
      <c r="T69" s="38"/>
    </row>
    <row r="70" spans="9:30" x14ac:dyDescent="0.2">
      <c r="R70" s="43" t="s">
        <v>55</v>
      </c>
      <c r="T70" s="50"/>
    </row>
  </sheetData>
  <mergeCells count="57">
    <mergeCell ref="F19:AE19"/>
    <mergeCell ref="B59:AE59"/>
    <mergeCell ref="C52:E52"/>
    <mergeCell ref="C51:E51"/>
    <mergeCell ref="C58:E58"/>
    <mergeCell ref="C56:E56"/>
    <mergeCell ref="C53:E53"/>
    <mergeCell ref="F51:AE51"/>
    <mergeCell ref="F55:AE55"/>
    <mergeCell ref="C54:E54"/>
    <mergeCell ref="F25:AE25"/>
    <mergeCell ref="F21:AE21"/>
    <mergeCell ref="B20:E20"/>
    <mergeCell ref="B24:AD24"/>
    <mergeCell ref="F26:AE26"/>
    <mergeCell ref="B22:E22"/>
    <mergeCell ref="B12:AE12"/>
    <mergeCell ref="B15:D15"/>
    <mergeCell ref="E16:AE16"/>
    <mergeCell ref="E17:AE17"/>
    <mergeCell ref="B17:D17"/>
    <mergeCell ref="B13:AE13"/>
    <mergeCell ref="B14:D14"/>
    <mergeCell ref="B16:D16"/>
    <mergeCell ref="E14:AE14"/>
    <mergeCell ref="E15:AE15"/>
    <mergeCell ref="C55:E55"/>
    <mergeCell ref="B44:E44"/>
    <mergeCell ref="B42:AD42"/>
    <mergeCell ref="F44:AE44"/>
    <mergeCell ref="B43:E43"/>
    <mergeCell ref="C46:E46"/>
    <mergeCell ref="C37:E37"/>
    <mergeCell ref="C45:E45"/>
    <mergeCell ref="AE30:AE33"/>
    <mergeCell ref="C41:E41"/>
    <mergeCell ref="C39:E39"/>
    <mergeCell ref="C34:E34"/>
    <mergeCell ref="C40:E40"/>
    <mergeCell ref="C30:E30"/>
    <mergeCell ref="C36:E36"/>
    <mergeCell ref="I9:L9"/>
    <mergeCell ref="F43:AE43"/>
    <mergeCell ref="C35:E35"/>
    <mergeCell ref="C31:E31"/>
    <mergeCell ref="C27:AE27"/>
    <mergeCell ref="B23:E23"/>
    <mergeCell ref="B26:E26"/>
    <mergeCell ref="B25:E25"/>
    <mergeCell ref="B18:AE18"/>
    <mergeCell ref="B19:E19"/>
    <mergeCell ref="B29:H29"/>
    <mergeCell ref="C28:E28"/>
    <mergeCell ref="F20:AE20"/>
    <mergeCell ref="F22:AE22"/>
    <mergeCell ref="B21:E21"/>
    <mergeCell ref="F23:AE23"/>
  </mergeCells>
  <printOptions horizontalCentered="1"/>
  <pageMargins left="0" right="0" top="0.39370078740157483" bottom="0.39370078740157483" header="0.39370078740157483" footer="0.39370078740157483"/>
  <pageSetup scale="55" orientation="landscape" r:id="rId1"/>
  <headerFooter>
    <oddFooter>&amp;C&amp;9PLAN OPERATIVO ANUAL, 2026
&amp;P</oddFooter>
  </headerFooter>
  <rowBreaks count="2" manualBreakCount="2">
    <brk id="36" min="1" max="30" man="1"/>
    <brk id="50" min="1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Irma Fidelia Samayoa Galindo</cp:lastModifiedBy>
  <cp:lastPrinted>2026-06-04T15:54:05Z</cp:lastPrinted>
  <dcterms:created xsi:type="dcterms:W3CDTF">2019-01-08T14:24:40Z</dcterms:created>
  <dcterms:modified xsi:type="dcterms:W3CDTF">2026-06-11T16:14:58Z</dcterms:modified>
</cp:coreProperties>
</file>