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jnimatuji\Desktop\"/>
    </mc:Choice>
  </mc:AlternateContent>
  <xr:revisionPtr revIDLastSave="0" documentId="8_{6F4577C1-011D-4EB2-B63E-215D874C0FFC}" xr6:coauthVersionLast="36" xr6:coauthVersionMax="36" xr10:uidLastSave="{00000000-0000-0000-0000-000000000000}"/>
  <bookViews>
    <workbookView xWindow="0" yWindow="0" windowWidth="28800" windowHeight="11355" xr2:uid="{003F28BF-C3F9-4EF4-828E-39BA41CDCF94}"/>
  </bookViews>
  <sheets>
    <sheet name="Hoja1" sheetId="1" r:id="rId1"/>
  </sheets>
  <definedNames>
    <definedName name="_xlnm.Print_Area" localSheetId="0">Hoja1!$B$1:$AL$40</definedName>
    <definedName name="_xlnm.Print_Titles" localSheetId="0">Hoja1!$1:$19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2" i="1" l="1"/>
  <c r="AC22" i="1" s="1"/>
  <c r="Y24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Y21" i="1" l="1"/>
  <c r="AC21" i="1" s="1"/>
  <c r="Y20" i="1"/>
  <c r="AC20" i="1" s="1"/>
  <c r="AH39" i="1"/>
  <c r="X39" i="1"/>
  <c r="AI39" i="1" s="1"/>
  <c r="AJ39" i="1" s="1"/>
  <c r="W39" i="1"/>
  <c r="AH38" i="1"/>
  <c r="X38" i="1"/>
  <c r="AI38" i="1" s="1"/>
  <c r="AJ38" i="1" s="1"/>
  <c r="W38" i="1"/>
  <c r="AH37" i="1"/>
  <c r="X37" i="1"/>
  <c r="AI37" i="1" s="1"/>
  <c r="AJ37" i="1" s="1"/>
  <c r="W37" i="1"/>
  <c r="AH36" i="1"/>
  <c r="X36" i="1"/>
  <c r="W36" i="1"/>
  <c r="AH35" i="1"/>
  <c r="X35" i="1"/>
  <c r="W35" i="1"/>
  <c r="AH34" i="1"/>
  <c r="X34" i="1"/>
  <c r="W34" i="1"/>
  <c r="AH33" i="1"/>
  <c r="X33" i="1"/>
  <c r="W33" i="1"/>
  <c r="AH32" i="1"/>
  <c r="X32" i="1"/>
  <c r="W32" i="1"/>
  <c r="AH31" i="1"/>
  <c r="X31" i="1"/>
  <c r="AI31" i="1" s="1"/>
  <c r="AJ31" i="1" s="1"/>
  <c r="W31" i="1"/>
  <c r="AH30" i="1"/>
  <c r="X30" i="1"/>
  <c r="W30" i="1"/>
  <c r="AH29" i="1"/>
  <c r="X29" i="1"/>
  <c r="AI29" i="1" s="1"/>
  <c r="AJ29" i="1" s="1"/>
  <c r="W29" i="1"/>
  <c r="AH28" i="1"/>
  <c r="X28" i="1"/>
  <c r="W28" i="1"/>
  <c r="AH27" i="1"/>
  <c r="X27" i="1"/>
  <c r="W27" i="1"/>
  <c r="AH26" i="1"/>
  <c r="W26" i="1"/>
  <c r="AH25" i="1"/>
  <c r="X25" i="1"/>
  <c r="AI25" i="1" s="1"/>
  <c r="AJ25" i="1" s="1"/>
  <c r="W25" i="1"/>
  <c r="AH24" i="1"/>
  <c r="V24" i="1"/>
  <c r="U24" i="1"/>
  <c r="T24" i="1"/>
  <c r="T21" i="1" s="1"/>
  <c r="S24" i="1"/>
  <c r="S21" i="1" s="1"/>
  <c r="R24" i="1"/>
  <c r="J24" i="1"/>
  <c r="AH23" i="1"/>
  <c r="X23" i="1"/>
  <c r="AI23" i="1" s="1"/>
  <c r="W23" i="1"/>
  <c r="R23" i="1"/>
  <c r="J23" i="1"/>
  <c r="AH22" i="1"/>
  <c r="V22" i="1"/>
  <c r="V20" i="1" s="1"/>
  <c r="U22" i="1"/>
  <c r="T22" i="1"/>
  <c r="S22" i="1"/>
  <c r="R22" i="1"/>
  <c r="J22" i="1"/>
  <c r="AG21" i="1"/>
  <c r="AF21" i="1"/>
  <c r="AE21" i="1"/>
  <c r="AD21" i="1"/>
  <c r="AH21" i="1" s="1"/>
  <c r="P21" i="1"/>
  <c r="O21" i="1"/>
  <c r="N21" i="1"/>
  <c r="N20" i="1" s="1"/>
  <c r="M21" i="1"/>
  <c r="M20" i="1" s="1"/>
  <c r="L21" i="1"/>
  <c r="L20" i="1" s="1"/>
  <c r="K21" i="1"/>
  <c r="K20" i="1" s="1"/>
  <c r="AH20" i="1"/>
  <c r="P20" i="1"/>
  <c r="O20" i="1"/>
  <c r="I20" i="1"/>
  <c r="X22" i="1" l="1"/>
  <c r="V21" i="1"/>
  <c r="W22" i="1"/>
  <c r="J21" i="1"/>
  <c r="U21" i="1"/>
  <c r="AJ23" i="1"/>
  <c r="AI30" i="1"/>
  <c r="AJ30" i="1" s="1"/>
  <c r="J20" i="1"/>
  <c r="AI33" i="1"/>
  <c r="AJ33" i="1" s="1"/>
  <c r="R21" i="1"/>
  <c r="AI27" i="1"/>
  <c r="AJ27" i="1" s="1"/>
  <c r="AI34" i="1"/>
  <c r="AJ34" i="1" s="1"/>
  <c r="X21" i="1"/>
  <c r="AI21" i="1" s="1"/>
  <c r="AJ21" i="1" s="1"/>
  <c r="AI35" i="1"/>
  <c r="AJ35" i="1" s="1"/>
  <c r="AI28" i="1"/>
  <c r="AJ28" i="1" s="1"/>
  <c r="AI32" i="1"/>
  <c r="AJ32" i="1" s="1"/>
  <c r="AI36" i="1"/>
  <c r="AJ36" i="1" s="1"/>
  <c r="AI22" i="1"/>
  <c r="AJ22" i="1" s="1"/>
  <c r="W24" i="1"/>
  <c r="X24" i="1"/>
  <c r="AI24" i="1" s="1"/>
  <c r="AJ24" i="1" s="1"/>
  <c r="R20" i="1"/>
  <c r="S20" i="1"/>
  <c r="T20" i="1"/>
  <c r="U20" i="1"/>
  <c r="W20" i="1" s="1"/>
  <c r="X20" i="1" l="1"/>
  <c r="AI20" i="1" s="1"/>
  <c r="AJ20" i="1" s="1"/>
</calcChain>
</file>

<file path=xl/sharedStrings.xml><?xml version="1.0" encoding="utf-8"?>
<sst xmlns="http://schemas.openxmlformats.org/spreadsheetml/2006/main" count="108" uniqueCount="84">
  <si>
    <t xml:space="preserve">        MINISTERIO DE ECONOMÍA 
MATRIZ DE PLANIFICACIÓN, POA 2026</t>
  </si>
  <si>
    <t xml:space="preserve">SEGUIMIENTO MENSUAL Y CUATRIMESTRAL DE EJECUCIÓN DE METAS FÍSICAS </t>
  </si>
  <si>
    <t>VISIÓN</t>
  </si>
  <si>
    <t>Ser la institución rectora del desarrollo económico nacional para crear oportunidades de inversión y generación de empleo formal.</t>
  </si>
  <si>
    <t>MISIÓN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</si>
  <si>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</si>
  <si>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>OBJETIVO ESTRATÉGICO</t>
  </si>
  <si>
    <t xml:space="preserve">Generar las condiciones que permitan la atracción de inversiones para la creación de empleo digno y así promover el desarrollo económico de los guatemaltecos.  </t>
  </si>
  <si>
    <t xml:space="preserve">VINCULACIÓN INSTITUCIONAL </t>
  </si>
  <si>
    <r>
      <rPr>
        <b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sz val="7.5"/>
        <rFont val="Times New Roman"/>
        <family val="1"/>
      </rPr>
      <t xml:space="preserve">
</t>
    </r>
  </si>
  <si>
    <t>PROGRAMA 11: SERVICIOS REGISTRALES</t>
  </si>
  <si>
    <t xml:space="preserve">OBJETIVO OPERATIVO </t>
  </si>
  <si>
    <t>Brindar certeza jurídica a través de los servicios registrales que presta el Ministerio de Economía.</t>
  </si>
  <si>
    <t xml:space="preserve">RESULTADO INSTITUCIONAL </t>
  </si>
  <si>
    <t xml:space="preserve">Para el 2030 se ha incrementado a 284,740 el número de personas individuales y jurídicas beneficiadas con servicios registrales (Línea base de 242,740 en 2023 a 284,740 en 2030).   </t>
  </si>
  <si>
    <t xml:space="preserve">INDICADOR </t>
  </si>
  <si>
    <t xml:space="preserve">Tasa  de personas individuales y jurídicas beneficiadas con servicios registrales simplificados y automatizados  </t>
  </si>
  <si>
    <t>REGISTRO MERCANTIL GENERAL DE LA REPÚBLICA</t>
  </si>
  <si>
    <t xml:space="preserve">Acción </t>
  </si>
  <si>
    <t>Registro, certificación, dar certeza jurídica  a todos los actos mercantiles que realizan las personas individuales o jurídicas, resguardando los documentos correspondientes y proporcionando la información que de ellos se haya registrado, facilitando  las operaciones mercantiles para incentivar la inversión nacional y extrajera y fomentar el desarrollo social y económico del país, de conformidad con el Código de Comercio, Reglamento y leyes aplicables.</t>
  </si>
  <si>
    <t xml:space="preserve">Actividad </t>
  </si>
  <si>
    <t xml:space="preserve"> Servicios de Registro de Patentes Comerciales y Títulos de Propiedad Intelectual.</t>
  </si>
  <si>
    <t xml:space="preserve"> </t>
  </si>
  <si>
    <t>No.</t>
  </si>
  <si>
    <t>SUBPRODUCTO</t>
  </si>
  <si>
    <t xml:space="preserve">ACCIONES </t>
  </si>
  <si>
    <t>UNIDAD DE MEDIDA</t>
  </si>
  <si>
    <t xml:space="preserve">META INICIAL </t>
  </si>
  <si>
    <t xml:space="preserve">META VIGENTE  </t>
  </si>
  <si>
    <t>MODIFICACIÓN DE META INICIAL</t>
  </si>
  <si>
    <t>MODIFICACIÓN 029</t>
  </si>
  <si>
    <t>MODIFICACIÓN 021</t>
  </si>
  <si>
    <t>MODIFICACIÓN 027</t>
  </si>
  <si>
    <t>DISMINUCIÓN POR CEDER PRESUPUESTO</t>
  </si>
  <si>
    <t>MODIFICACIÓN POR AUMENTO PRESUPUESTARIOS</t>
  </si>
  <si>
    <t>META VIGENTE</t>
  </si>
  <si>
    <t xml:space="preserve">Feb       </t>
  </si>
  <si>
    <t xml:space="preserve">Mar </t>
  </si>
  <si>
    <t xml:space="preserve">Abr </t>
  </si>
  <si>
    <r>
      <t xml:space="preserve">AVANCE FÍSICO 1ER. </t>
    </r>
    <r>
      <rPr>
        <b/>
        <sz val="9"/>
        <color indexed="8"/>
        <rFont val="Times New Roman"/>
        <family val="1"/>
      </rPr>
      <t>CUATRIMESTRE</t>
    </r>
  </si>
  <si>
    <t xml:space="preserve">May </t>
  </si>
  <si>
    <t xml:space="preserve">Jun </t>
  </si>
  <si>
    <t xml:space="preserve">Jul </t>
  </si>
  <si>
    <t xml:space="preserve">Ago </t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</si>
  <si>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</si>
  <si>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t xml:space="preserve">Sep </t>
  </si>
  <si>
    <t xml:space="preserve">Oct </t>
  </si>
  <si>
    <t>Nov</t>
  </si>
  <si>
    <t xml:space="preserve">Dic </t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</si>
  <si>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</si>
  <si>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AVANCE ACUMULADO ENERO-DICIEMBRE </t>
  </si>
  <si>
    <t xml:space="preserve">% AVANCE ACUMULADO ENERO - DICIEMBRE </t>
  </si>
  <si>
    <t>PRESUPUESTO VIGENTE 2026     EN  Q.</t>
  </si>
  <si>
    <t xml:space="preserve">INFORMACIÓN RELEVANTE/ALERTAS/ PROBLEMAS </t>
  </si>
  <si>
    <t xml:space="preserve">Personas individuales y jurídicas beneficiadas con  servicios de registro de  patentes comerciales y títulos de propiedad intelectual </t>
  </si>
  <si>
    <t xml:space="preserve">Persona </t>
  </si>
  <si>
    <t>% DE EJECUCIÓN</t>
  </si>
  <si>
    <t xml:space="preserve">Personas individuales y jurídicas beneficiadas con patentes de inscripción de sociedades nacionales,  comerciante individual y empresas mercantiles </t>
  </si>
  <si>
    <t>Registro de Sociedades Nacionales y Patentes electrónicas</t>
  </si>
  <si>
    <t xml:space="preserve">Registro de Comerciantes Individuales </t>
  </si>
  <si>
    <t>Registro de Empresas Mercantiles y Patentes electrónicas</t>
  </si>
  <si>
    <t xml:space="preserve">Registro de Sociedades Extranjeras </t>
  </si>
  <si>
    <t xml:space="preserve">Registro </t>
  </si>
  <si>
    <t>0</t>
  </si>
  <si>
    <t xml:space="preserve">Registro de cancelación de sociedades </t>
  </si>
  <si>
    <t>0%</t>
  </si>
  <si>
    <t xml:space="preserve">Registro de emisión de acciones </t>
  </si>
  <si>
    <t xml:space="preserve">Registro de actas </t>
  </si>
  <si>
    <t xml:space="preserve">Registro de Modificación de Sociedades </t>
  </si>
  <si>
    <t xml:space="preserve">Registro de modificación de  Empresas </t>
  </si>
  <si>
    <t>Registro de Auxiliares de comercio</t>
  </si>
  <si>
    <t xml:space="preserve">Registro de cancelación de empresas </t>
  </si>
  <si>
    <t xml:space="preserve">Registro de mandatos </t>
  </si>
  <si>
    <t xml:space="preserve">Cancelación de acciones </t>
  </si>
  <si>
    <t xml:space="preserve">Cancelación de mandatos </t>
  </si>
  <si>
    <t xml:space="preserve">Certificaciones a usuarios </t>
  </si>
  <si>
    <t xml:space="preserve">Emisión de  edictos </t>
  </si>
  <si>
    <t xml:space="preserve">Documento </t>
  </si>
  <si>
    <t>Modificación Sociedades extranjeras</t>
  </si>
  <si>
    <t>Publicaciones en boletín electrónico del Registro Mercantil</t>
  </si>
  <si>
    <t>PRESUPUESTO APROBADO MEDIANTE DECRETO 36-2024, LEY DE PRESUPUESTO GENERAL DE INGRESOS Y EGRESOS DEL ESTADO PARA EL EJERCICIO FISCAL 2025, VIGENTE PARA EL EJERCICIO FISCAL 2026</t>
  </si>
  <si>
    <t>En</t>
  </si>
  <si>
    <t>RM-005-2026</t>
  </si>
  <si>
    <t xml:space="preserve">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</si>
</sst>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7.5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9"/>
      <color indexed="8"/>
      <name val="Times New Roman"/>
      <family val="1"/>
    </font>
    <font>
      <b/>
      <sz val="10"/>
      <color theme="1"/>
      <name val="Candara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sz val="1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13">
    <xf numFmtId="0" fontId="0" fillId="0" borderId="0" xfId="0"/>
    <xf numFmtId="0" fontId="2" fillId="0" borderId="0" xfId="1" applyFont="1" applyBorder="1" applyAlignment="1"/>
    <xf numFmtId="0" fontId="2" fillId="3" borderId="0" xfId="1" applyFont="1" applyFill="1" applyBorder="1" applyAlignment="1"/>
    <xf numFmtId="0" fontId="2" fillId="5" borderId="0" xfId="1" applyFont="1" applyFill="1" applyBorder="1" applyAlignment="1"/>
    <xf numFmtId="0" fontId="10" fillId="2" borderId="5" xfId="1" applyFont="1" applyFill="1" applyBorder="1" applyAlignment="1">
      <alignment horizontal="left" wrapText="1"/>
    </xf>
    <xf numFmtId="0" fontId="7" fillId="2" borderId="4" xfId="1" applyFont="1" applyFill="1" applyBorder="1" applyAlignment="1">
      <alignment wrapText="1"/>
    </xf>
    <xf numFmtId="0" fontId="2" fillId="0" borderId="0" xfId="1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wrapText="1"/>
    </xf>
    <xf numFmtId="0" fontId="2" fillId="3" borderId="4" xfId="1" applyFont="1" applyFill="1" applyBorder="1" applyAlignment="1">
      <alignment horizontal="center"/>
    </xf>
    <xf numFmtId="3" fontId="17" fillId="3" borderId="4" xfId="0" applyNumberFormat="1" applyFont="1" applyFill="1" applyBorder="1" applyAlignment="1">
      <alignment horizontal="justify" wrapText="1"/>
    </xf>
    <xf numFmtId="0" fontId="7" fillId="3" borderId="10" xfId="0" applyFont="1" applyFill="1" applyBorder="1" applyAlignment="1">
      <alignment horizontal="center"/>
    </xf>
    <xf numFmtId="3" fontId="13" fillId="7" borderId="4" xfId="1" applyNumberFormat="1" applyFont="1" applyFill="1" applyBorder="1" applyAlignment="1">
      <alignment horizontal="center" wrapText="1"/>
    </xf>
    <xf numFmtId="3" fontId="7" fillId="7" borderId="4" xfId="0" applyNumberFormat="1" applyFont="1" applyFill="1" applyBorder="1" applyAlignment="1">
      <alignment horizontal="center"/>
    </xf>
    <xf numFmtId="3" fontId="7" fillId="8" borderId="4" xfId="0" applyNumberFormat="1" applyFon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center"/>
    </xf>
    <xf numFmtId="9" fontId="13" fillId="3" borderId="4" xfId="1" applyNumberFormat="1" applyFont="1" applyFill="1" applyBorder="1" applyAlignment="1">
      <alignment horizontal="center" wrapText="1"/>
    </xf>
    <xf numFmtId="4" fontId="13" fillId="3" borderId="4" xfId="1" applyNumberFormat="1" applyFont="1" applyFill="1" applyBorder="1" applyAlignment="1">
      <alignment horizontal="center" wrapText="1"/>
    </xf>
    <xf numFmtId="0" fontId="18" fillId="9" borderId="4" xfId="1" applyFont="1" applyFill="1" applyBorder="1" applyAlignment="1">
      <alignment horizontal="center" wrapText="1"/>
    </xf>
    <xf numFmtId="0" fontId="2" fillId="0" borderId="4" xfId="1" applyFont="1" applyBorder="1" applyAlignment="1"/>
    <xf numFmtId="0" fontId="17" fillId="3" borderId="4" xfId="0" applyFont="1" applyFill="1" applyBorder="1" applyAlignment="1">
      <alignment horizontal="justify" wrapText="1"/>
    </xf>
    <xf numFmtId="0" fontId="7" fillId="3" borderId="4" xfId="0" applyFont="1" applyFill="1" applyBorder="1" applyAlignment="1">
      <alignment horizontal="center"/>
    </xf>
    <xf numFmtId="3" fontId="13" fillId="3" borderId="4" xfId="1" applyNumberFormat="1" applyFont="1" applyFill="1" applyBorder="1" applyAlignment="1">
      <alignment horizontal="center" wrapText="1"/>
    </xf>
    <xf numFmtId="3" fontId="20" fillId="3" borderId="4" xfId="0" applyNumberFormat="1" applyFont="1" applyFill="1" applyBorder="1" applyAlignment="1">
      <alignment horizontal="center"/>
    </xf>
    <xf numFmtId="0" fontId="20" fillId="3" borderId="4" xfId="0" applyFont="1" applyFill="1" applyBorder="1" applyAlignment="1">
      <alignment horizontal="justify" wrapText="1"/>
    </xf>
    <xf numFmtId="0" fontId="20" fillId="3" borderId="4" xfId="0" applyFont="1" applyFill="1" applyBorder="1" applyAlignment="1">
      <alignment horizontal="center"/>
    </xf>
    <xf numFmtId="3" fontId="21" fillId="3" borderId="4" xfId="1" applyNumberFormat="1" applyFont="1" applyFill="1" applyBorder="1" applyAlignment="1">
      <alignment horizontal="center" wrapText="1"/>
    </xf>
    <xf numFmtId="0" fontId="18" fillId="0" borderId="4" xfId="1" applyFont="1" applyFill="1" applyBorder="1" applyAlignment="1">
      <alignment wrapText="1"/>
    </xf>
    <xf numFmtId="0" fontId="20" fillId="3" borderId="5" xfId="0" applyFont="1" applyFill="1" applyBorder="1" applyAlignment="1">
      <alignment horizontal="center"/>
    </xf>
    <xf numFmtId="0" fontId="20" fillId="3" borderId="4" xfId="0" applyFont="1" applyFill="1" applyBorder="1" applyAlignment="1">
      <alignment wrapText="1"/>
    </xf>
    <xf numFmtId="3" fontId="7" fillId="0" borderId="4" xfId="0" applyNumberFormat="1" applyFont="1" applyFill="1" applyBorder="1" applyAlignment="1">
      <alignment horizontal="center"/>
    </xf>
    <xf numFmtId="0" fontId="21" fillId="3" borderId="4" xfId="1" applyFont="1" applyFill="1" applyBorder="1" applyAlignment="1">
      <alignment horizontal="center" wrapText="1"/>
    </xf>
    <xf numFmtId="3" fontId="20" fillId="3" borderId="5" xfId="0" applyNumberFormat="1" applyFont="1" applyFill="1" applyBorder="1" applyAlignment="1">
      <alignment horizontal="center"/>
    </xf>
    <xf numFmtId="4" fontId="21" fillId="3" borderId="4" xfId="1" applyNumberFormat="1" applyFont="1" applyFill="1" applyBorder="1" applyAlignment="1">
      <alignment wrapText="1"/>
    </xf>
    <xf numFmtId="0" fontId="20" fillId="10" borderId="4" xfId="3" applyFont="1" applyFill="1" applyBorder="1" applyAlignment="1">
      <alignment horizontal="justify" wrapText="1"/>
    </xf>
    <xf numFmtId="0" fontId="19" fillId="3" borderId="11" xfId="1" applyFont="1" applyFill="1" applyBorder="1" applyAlignment="1">
      <alignment horizontal="center" wrapText="1"/>
    </xf>
    <xf numFmtId="0" fontId="19" fillId="3" borderId="12" xfId="1" applyFont="1" applyFill="1" applyBorder="1" applyAlignment="1">
      <alignment horizontal="center" wrapText="1"/>
    </xf>
    <xf numFmtId="0" fontId="19" fillId="3" borderId="13" xfId="1" applyFont="1" applyFill="1" applyBorder="1" applyAlignment="1">
      <alignment horizontal="center" wrapText="1"/>
    </xf>
    <xf numFmtId="49" fontId="20" fillId="7" borderId="4" xfId="1" applyNumberFormat="1" applyFont="1" applyFill="1" applyBorder="1" applyAlignment="1">
      <alignment horizontal="center" wrapText="1"/>
    </xf>
    <xf numFmtId="49" fontId="21" fillId="3" borderId="4" xfId="1" applyNumberFormat="1" applyFont="1" applyFill="1" applyBorder="1" applyAlignment="1">
      <alignment horizontal="center" wrapText="1"/>
    </xf>
    <xf numFmtId="3" fontId="20" fillId="3" borderId="4" xfId="3" applyNumberFormat="1" applyFont="1" applyFill="1" applyBorder="1" applyAlignment="1">
      <alignment horizontal="center" wrapText="1"/>
    </xf>
    <xf numFmtId="0" fontId="20" fillId="10" borderId="7" xfId="3" applyFont="1" applyFill="1" applyBorder="1" applyAlignment="1">
      <alignment horizontal="justify" wrapText="1"/>
    </xf>
    <xf numFmtId="3" fontId="21" fillId="0" borderId="4" xfId="1" applyNumberFormat="1" applyFont="1" applyFill="1" applyBorder="1" applyAlignment="1">
      <alignment horizontal="center" wrapText="1"/>
    </xf>
    <xf numFmtId="0" fontId="20" fillId="10" borderId="7" xfId="0" applyFont="1" applyFill="1" applyBorder="1" applyAlignment="1">
      <alignment wrapText="1"/>
    </xf>
    <xf numFmtId="0" fontId="20" fillId="10" borderId="3" xfId="3" applyFont="1" applyFill="1" applyBorder="1" applyAlignment="1">
      <alignment horizontal="left" wrapText="1"/>
    </xf>
    <xf numFmtId="0" fontId="20" fillId="3" borderId="10" xfId="0" applyFont="1" applyFill="1" applyBorder="1" applyAlignment="1">
      <alignment horizontal="center"/>
    </xf>
    <xf numFmtId="0" fontId="20" fillId="10" borderId="4" xfId="3" applyFont="1" applyFill="1" applyBorder="1" applyAlignment="1">
      <alignment horizontal="left" wrapText="1"/>
    </xf>
    <xf numFmtId="0" fontId="20" fillId="10" borderId="10" xfId="3" applyFont="1" applyFill="1" applyBorder="1" applyAlignment="1">
      <alignment horizontal="left" wrapText="1"/>
    </xf>
    <xf numFmtId="0" fontId="2" fillId="0" borderId="0" xfId="1" applyAlignment="1"/>
    <xf numFmtId="3" fontId="2" fillId="0" borderId="0" xfId="1" applyNumberFormat="1" applyFont="1" applyBorder="1" applyAlignment="1"/>
    <xf numFmtId="3" fontId="13" fillId="11" borderId="4" xfId="1" applyNumberFormat="1" applyFont="1" applyFill="1" applyBorder="1" applyAlignment="1">
      <alignment horizontal="center" wrapText="1"/>
    </xf>
    <xf numFmtId="0" fontId="23" fillId="0" borderId="0" xfId="1" applyFont="1" applyBorder="1" applyAlignment="1"/>
    <xf numFmtId="0" fontId="18" fillId="0" borderId="0" xfId="1" applyFont="1" applyBorder="1" applyAlignment="1"/>
    <xf numFmtId="0" fontId="7" fillId="5" borderId="8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  <xf numFmtId="0" fontId="11" fillId="5" borderId="9" xfId="1" applyFont="1" applyFill="1" applyBorder="1" applyAlignment="1">
      <alignment horizontal="center" vertical="center" wrapText="1"/>
    </xf>
    <xf numFmtId="0" fontId="12" fillId="5" borderId="4" xfId="2" applyFont="1" applyFill="1" applyBorder="1" applyAlignment="1">
      <alignment horizontal="center" vertical="center"/>
    </xf>
    <xf numFmtId="0" fontId="13" fillId="5" borderId="9" xfId="1" applyFont="1" applyFill="1" applyBorder="1" applyAlignment="1">
      <alignment horizontal="center" vertical="center" wrapText="1"/>
    </xf>
    <xf numFmtId="0" fontId="15" fillId="5" borderId="4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left" wrapText="1"/>
    </xf>
    <xf numFmtId="0" fontId="8" fillId="3" borderId="5" xfId="0" applyFont="1" applyFill="1" applyBorder="1" applyAlignment="1">
      <alignment wrapText="1"/>
    </xf>
    <xf numFmtId="0" fontId="8" fillId="3" borderId="6" xfId="0" applyFont="1" applyFill="1" applyBorder="1" applyAlignment="1">
      <alignment wrapText="1"/>
    </xf>
    <xf numFmtId="0" fontId="8" fillId="3" borderId="7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4" fillId="4" borderId="4" xfId="1" applyFont="1" applyFill="1" applyBorder="1" applyAlignment="1">
      <alignment horizontal="center" wrapText="1"/>
    </xf>
    <xf numFmtId="0" fontId="5" fillId="0" borderId="4" xfId="1" applyFont="1" applyBorder="1" applyAlignment="1">
      <alignment horizontal="left" wrapText="1"/>
    </xf>
    <xf numFmtId="0" fontId="5" fillId="3" borderId="4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justify" wrapText="1"/>
    </xf>
    <xf numFmtId="0" fontId="5" fillId="3" borderId="5" xfId="0" applyFont="1" applyFill="1" applyBorder="1" applyAlignment="1">
      <alignment horizontal="justify" wrapText="1"/>
    </xf>
    <xf numFmtId="0" fontId="5" fillId="3" borderId="6" xfId="0" applyFont="1" applyFill="1" applyBorder="1" applyAlignment="1">
      <alignment horizontal="justify" wrapText="1"/>
    </xf>
    <xf numFmtId="0" fontId="5" fillId="3" borderId="7" xfId="0" applyFont="1" applyFill="1" applyBorder="1" applyAlignment="1">
      <alignment horizontal="justify" wrapText="1"/>
    </xf>
    <xf numFmtId="0" fontId="5" fillId="0" borderId="5" xfId="1" applyFont="1" applyBorder="1" applyAlignment="1">
      <alignment horizontal="left" wrapText="1"/>
    </xf>
    <xf numFmtId="0" fontId="5" fillId="0" borderId="6" xfId="1" applyFont="1" applyBorder="1" applyAlignment="1">
      <alignment horizontal="left" wrapText="1"/>
    </xf>
    <xf numFmtId="0" fontId="5" fillId="0" borderId="7" xfId="1" applyFont="1" applyBorder="1" applyAlignment="1">
      <alignment horizontal="left" wrapText="1"/>
    </xf>
    <xf numFmtId="0" fontId="6" fillId="3" borderId="5" xfId="0" applyFont="1" applyFill="1" applyBorder="1" applyAlignment="1">
      <alignment horizontal="justify" wrapText="1"/>
    </xf>
    <xf numFmtId="0" fontId="6" fillId="3" borderId="6" xfId="0" applyFont="1" applyFill="1" applyBorder="1" applyAlignment="1">
      <alignment horizontal="justify" wrapText="1"/>
    </xf>
    <xf numFmtId="0" fontId="6" fillId="3" borderId="7" xfId="0" applyFont="1" applyFill="1" applyBorder="1" applyAlignment="1">
      <alignment horizontal="justify" wrapText="1"/>
    </xf>
    <xf numFmtId="0" fontId="3" fillId="6" borderId="5" xfId="1" applyFont="1" applyFill="1" applyBorder="1" applyAlignment="1">
      <alignment horizontal="left" wrapText="1"/>
    </xf>
    <xf numFmtId="0" fontId="3" fillId="6" borderId="6" xfId="1" applyFont="1" applyFill="1" applyBorder="1" applyAlignment="1">
      <alignment horizontal="left" wrapText="1"/>
    </xf>
    <xf numFmtId="0" fontId="3" fillId="6" borderId="7" xfId="1" applyFont="1" applyFill="1" applyBorder="1" applyAlignment="1">
      <alignment horizontal="left" wrapText="1"/>
    </xf>
    <xf numFmtId="0" fontId="19" fillId="3" borderId="4" xfId="1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justify" wrapText="1"/>
    </xf>
    <xf numFmtId="0" fontId="7" fillId="3" borderId="5" xfId="1" applyFont="1" applyFill="1" applyBorder="1" applyAlignment="1">
      <alignment horizontal="left" wrapText="1"/>
    </xf>
    <xf numFmtId="0" fontId="7" fillId="3" borderId="6" xfId="1" applyFont="1" applyFill="1" applyBorder="1" applyAlignment="1">
      <alignment horizontal="left" wrapText="1"/>
    </xf>
    <xf numFmtId="0" fontId="7" fillId="3" borderId="7" xfId="1" applyFont="1" applyFill="1" applyBorder="1" applyAlignment="1">
      <alignment horizontal="left" wrapText="1"/>
    </xf>
    <xf numFmtId="0" fontId="9" fillId="3" borderId="5" xfId="0" applyFont="1" applyFill="1" applyBorder="1" applyAlignment="1">
      <alignment horizontal="left" wrapText="1"/>
    </xf>
    <xf numFmtId="0" fontId="9" fillId="3" borderId="6" xfId="0" applyFont="1" applyFill="1" applyBorder="1" applyAlignment="1">
      <alignment horizontal="left" wrapText="1"/>
    </xf>
    <xf numFmtId="0" fontId="9" fillId="3" borderId="7" xfId="0" applyFont="1" applyFill="1" applyBorder="1" applyAlignment="1">
      <alignment horizontal="left" wrapText="1"/>
    </xf>
    <xf numFmtId="0" fontId="10" fillId="2" borderId="5" xfId="1" applyFont="1" applyFill="1" applyBorder="1" applyAlignment="1">
      <alignment horizontal="left" wrapText="1"/>
    </xf>
    <xf numFmtId="0" fontId="10" fillId="2" borderId="6" xfId="1" applyFont="1" applyFill="1" applyBorder="1" applyAlignment="1">
      <alignment horizontal="left" wrapText="1"/>
    </xf>
    <xf numFmtId="0" fontId="9" fillId="0" borderId="4" xfId="1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left" wrapText="1"/>
    </xf>
    <xf numFmtId="0" fontId="9" fillId="0" borderId="6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0" fontId="10" fillId="2" borderId="5" xfId="1" applyFont="1" applyFill="1" applyBorder="1" applyAlignment="1">
      <alignment horizontal="center" wrapText="1"/>
    </xf>
    <xf numFmtId="0" fontId="10" fillId="2" borderId="6" xfId="1" applyFont="1" applyFill="1" applyBorder="1" applyAlignment="1">
      <alignment horizontal="center" wrapText="1"/>
    </xf>
    <xf numFmtId="0" fontId="10" fillId="2" borderId="7" xfId="1" applyFont="1" applyFill="1" applyBorder="1" applyAlignment="1">
      <alignment horizont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justify" wrapText="1"/>
    </xf>
    <xf numFmtId="0" fontId="19" fillId="3" borderId="11" xfId="1" applyFont="1" applyFill="1" applyBorder="1" applyAlignment="1">
      <alignment horizontal="center" wrapText="1"/>
    </xf>
    <xf numFmtId="0" fontId="19" fillId="3" borderId="12" xfId="1" applyFont="1" applyFill="1" applyBorder="1" applyAlignment="1">
      <alignment horizontal="center" wrapText="1"/>
    </xf>
    <xf numFmtId="0" fontId="19" fillId="3" borderId="13" xfId="1" applyFont="1" applyFill="1" applyBorder="1" applyAlignment="1">
      <alignment horizontal="center" wrapText="1"/>
    </xf>
    <xf numFmtId="0" fontId="22" fillId="2" borderId="5" xfId="1" applyFont="1" applyFill="1" applyBorder="1" applyAlignment="1">
      <alignment horizontal="left" wrapText="1"/>
    </xf>
    <xf numFmtId="0" fontId="22" fillId="2" borderId="6" xfId="1" applyFont="1" applyFill="1" applyBorder="1" applyAlignment="1">
      <alignment horizontal="left" wrapText="1"/>
    </xf>
    <xf numFmtId="0" fontId="22" fillId="2" borderId="7" xfId="1" applyFont="1" applyFill="1" applyBorder="1" applyAlignment="1">
      <alignment horizontal="left" wrapText="1"/>
    </xf>
  </cellXfs>
  <cellStyles count="4">
    <cellStyle name="Normal" xfId="0" builtinId="0"/>
    <cellStyle name="Normal 2 2 2" xfId="3" xr:uid="{47B53836-4AB5-4A63-AFC7-8991D81235E1}"/>
    <cellStyle name="Normal 3 3" xfId="2" xr:uid="{10F19F9C-5F2C-4877-8890-8A93D139A6EF}"/>
    <cellStyle name="Normal 4" xfId="1" xr:uid="{9B257AB0-8617-4DC9-908D-02965E4F3C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328247</xdr:colOff>
      <xdr:row>0</xdr:row>
      <xdr:rowOff>0</xdr:rowOff>
    </xdr:from>
    <xdr:to>
      <xdr:col>3</xdr:col>
      <xdr:colOff>637444</xdr:colOff>
      <xdr:row>3</xdr:row>
      <xdr:rowOff>220784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AAF16-41EF-4345-B2CD-3B5BF9C020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285" y="0"/>
          <a:ext cx="1745274" cy="733669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0</xdr:colOff>
      <xdr:row>1</xdr:row>
      <xdr:rowOff>0</xdr:rowOff>
    </xdr:from>
    <xdr:to>
      <xdr:col>24</xdr:col>
      <xdr:colOff>304800</xdr:colOff>
      <xdr:row>2</xdr:row>
      <xdr:rowOff>114300</xdr:rowOff>
    </xdr:to>
    <xdr:sp macro="" textlink="">
      <xdr:nvSpPr>
        <xdr:cNvPr id="1025" name="AutoShape 1" descr="image.png">
          <a:extLst>
            <a:ext uri="{FF2B5EF4-FFF2-40B4-BE49-F238E27FC236}">
              <a16:creationId xmlns:a16="http://schemas.microsoft.com/office/drawing/2014/main" id="{9C3366FE-BACA-40F3-A441-37A743A4BE5A}"/>
            </a:ext>
          </a:extLst>
        </xdr:cNvPr>
        <xdr:cNvSpPr>
          <a:spLocks noChangeAspect="1" noChangeArrowheads="1"/>
        </xdr:cNvSpPr>
      </xdr:nvSpPr>
      <xdr:spPr bwMode="auto">
        <a:xfrm>
          <a:off x="7705725" y="16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0</xdr:colOff>
      <xdr:row>1</xdr:row>
      <xdr:rowOff>0</xdr:rowOff>
    </xdr:from>
    <xdr:to>
      <xdr:col>28</xdr:col>
      <xdr:colOff>304800</xdr:colOff>
      <xdr:row>2</xdr:row>
      <xdr:rowOff>114300</xdr:rowOff>
    </xdr:to>
    <xdr:sp macro="" textlink="">
      <xdr:nvSpPr>
        <xdr:cNvPr id="1026" name="AutoShape 2" descr="image.png">
          <a:extLst>
            <a:ext uri="{FF2B5EF4-FFF2-40B4-BE49-F238E27FC236}">
              <a16:creationId xmlns:a16="http://schemas.microsoft.com/office/drawing/2014/main" id="{5A8BB933-906F-4CF6-96C3-0DD36A6D1646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6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388326</xdr:colOff>
      <xdr:row>0</xdr:row>
      <xdr:rowOff>21981</xdr:rowOff>
    </xdr:from>
    <xdr:to>
      <xdr:col>28</xdr:col>
      <xdr:colOff>427891</xdr:colOff>
      <xdr:row>3</xdr:row>
      <xdr:rowOff>163977</xdr:rowOff>
    </xdr:to>
    <xdr:pic>
      <xdr:nvPicPr>
        <xdr:cNvPr id="5" name="Imagen 4" descr="C:\Users\mjnimatuji\Desktop\PARA PRESENTACION INFORMACION PUBLICA.png">
          <a:extLst>
            <a:ext uri="{FF2B5EF4-FFF2-40B4-BE49-F238E27FC236}">
              <a16:creationId xmlns:a16="http://schemas.microsoft.com/office/drawing/2014/main" id="{AAB304A8-F69E-40ED-BA61-4DB2A78E2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0480" y="21981"/>
          <a:ext cx="5615353" cy="654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894EE-0300-4526-8DB0-FFD0E8CD9713}">
  <dimension ref="A2:AL45"/>
  <sheetViews>
    <sheetView tabSelected="1" zoomScale="130" zoomScaleNormal="130" workbookViewId="0">
      <selection activeCell="B1" sqref="B1:AL40"/>
    </sheetView>
  </sheetViews>
  <sheetFormatPr baseColWidth="10" defaultColWidth="10.7109375" defaultRowHeight="12.75" x14ac:dyDescent="0.2"/>
  <cols>
    <col min="1" max="6" width="10.7109375" style="1"/>
    <col min="7" max="7" width="23.140625" style="1" customWidth="1"/>
    <col min="8" max="8" width="10.7109375" style="1"/>
    <col min="9" max="9" width="7.7109375" style="1" bestFit="1" customWidth="1"/>
    <col min="10" max="10" width="9.5703125" style="47" hidden="1" customWidth="1"/>
    <col min="11" max="11" width="10" style="1" hidden="1" customWidth="1"/>
    <col min="12" max="14" width="10.5703125" style="47" hidden="1" customWidth="1"/>
    <col min="15" max="15" width="10.85546875" style="47" hidden="1" customWidth="1"/>
    <col min="16" max="16" width="13.7109375" style="47" hidden="1" customWidth="1"/>
    <col min="17" max="17" width="0.140625" style="47" customWidth="1"/>
    <col min="18" max="18" width="9.5703125" style="47" bestFit="1" customWidth="1"/>
    <col min="19" max="19" width="6.42578125" style="47" hidden="1" customWidth="1"/>
    <col min="20" max="23" width="6.42578125" style="1" hidden="1" customWidth="1"/>
    <col min="24" max="24" width="10" style="1" hidden="1" customWidth="1"/>
    <col min="25" max="25" width="10.7109375" style="1" customWidth="1"/>
    <col min="26" max="28" width="10.7109375" style="1" hidden="1" customWidth="1"/>
    <col min="29" max="29" width="10.7109375" style="1" customWidth="1"/>
    <col min="30" max="34" width="10.7109375" style="1" hidden="1" customWidth="1"/>
    <col min="35" max="36" width="10.7109375" style="1"/>
    <col min="37" max="37" width="17" style="1" customWidth="1"/>
    <col min="38" max="16384" width="10.7109375" style="1"/>
  </cols>
  <sheetData>
    <row r="2" spans="1:38" ht="15" x14ac:dyDescent="0.25">
      <c r="Y2"/>
      <c r="AC2"/>
    </row>
    <row r="3" spans="1:38" x14ac:dyDescent="0.2">
      <c r="AI3" s="1" t="s">
        <v>83</v>
      </c>
    </row>
    <row r="4" spans="1:38" ht="23.25" x14ac:dyDescent="0.35">
      <c r="G4" s="51"/>
      <c r="AK4" s="50" t="s">
        <v>82</v>
      </c>
    </row>
    <row r="5" spans="1:38" ht="18.75" x14ac:dyDescent="0.3">
      <c r="B5" s="64" t="s">
        <v>0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6"/>
    </row>
    <row r="6" spans="1:38" s="3" customFormat="1" ht="18.75" x14ac:dyDescent="0.3">
      <c r="A6" s="2"/>
      <c r="B6" s="67" t="s">
        <v>1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</row>
    <row r="7" spans="1:38" s="2" customFormat="1" ht="14.25" x14ac:dyDescent="0.2">
      <c r="B7" s="68" t="s">
        <v>2</v>
      </c>
      <c r="C7" s="68"/>
      <c r="D7" s="68"/>
      <c r="E7" s="69" t="s">
        <v>3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</row>
    <row r="8" spans="1:38" s="2" customFormat="1" ht="14.25" x14ac:dyDescent="0.2">
      <c r="B8" s="68" t="s">
        <v>4</v>
      </c>
      <c r="C8" s="68"/>
      <c r="D8" s="68"/>
      <c r="E8" s="70" t="s">
        <v>5</v>
      </c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</row>
    <row r="9" spans="1:38" s="2" customFormat="1" ht="14.25" x14ac:dyDescent="0.2">
      <c r="B9" s="68" t="s">
        <v>6</v>
      </c>
      <c r="C9" s="68"/>
      <c r="D9" s="68"/>
      <c r="E9" s="71" t="s">
        <v>7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3"/>
    </row>
    <row r="10" spans="1:38" s="2" customFormat="1" ht="14.25" hidden="1" x14ac:dyDescent="0.2">
      <c r="B10" s="74" t="s">
        <v>8</v>
      </c>
      <c r="C10" s="75"/>
      <c r="D10" s="76"/>
      <c r="E10" s="77" t="s">
        <v>9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9"/>
    </row>
    <row r="11" spans="1:38" ht="18.75" x14ac:dyDescent="0.3">
      <c r="B11" s="80" t="s">
        <v>10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2"/>
    </row>
    <row r="12" spans="1:38" s="2" customFormat="1" ht="15.75" x14ac:dyDescent="0.25">
      <c r="B12" s="60" t="s">
        <v>11</v>
      </c>
      <c r="C12" s="60"/>
      <c r="D12" s="60"/>
      <c r="E12" s="60"/>
      <c r="F12" s="61" t="s">
        <v>12</v>
      </c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3"/>
    </row>
    <row r="13" spans="1:38" s="2" customFormat="1" ht="15.75" x14ac:dyDescent="0.25">
      <c r="B13" s="60" t="s">
        <v>13</v>
      </c>
      <c r="C13" s="60"/>
      <c r="D13" s="60"/>
      <c r="E13" s="60"/>
      <c r="F13" s="84" t="s">
        <v>14</v>
      </c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</row>
    <row r="14" spans="1:38" s="2" customFormat="1" ht="15.75" x14ac:dyDescent="0.25">
      <c r="B14" s="85" t="s">
        <v>15</v>
      </c>
      <c r="C14" s="86"/>
      <c r="D14" s="86"/>
      <c r="E14" s="87"/>
      <c r="F14" s="88" t="s">
        <v>16</v>
      </c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90"/>
    </row>
    <row r="15" spans="1:38" s="2" customFormat="1" ht="15.75" x14ac:dyDescent="0.25">
      <c r="B15" s="91" t="s">
        <v>17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4"/>
    </row>
    <row r="16" spans="1:38" s="2" customFormat="1" ht="15.75" x14ac:dyDescent="0.25">
      <c r="B16" s="93" t="s">
        <v>18</v>
      </c>
      <c r="C16" s="93"/>
      <c r="D16" s="93"/>
      <c r="E16" s="93"/>
      <c r="F16" s="94" t="s">
        <v>19</v>
      </c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6"/>
    </row>
    <row r="17" spans="2:38" s="2" customFormat="1" ht="15.75" x14ac:dyDescent="0.25">
      <c r="B17" s="93" t="s">
        <v>20</v>
      </c>
      <c r="C17" s="93"/>
      <c r="D17" s="93"/>
      <c r="E17" s="93"/>
      <c r="F17" s="97" t="s">
        <v>21</v>
      </c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9"/>
    </row>
    <row r="18" spans="2:38" ht="15.75" x14ac:dyDescent="0.25">
      <c r="B18" s="5"/>
      <c r="C18" s="100" t="s">
        <v>22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2"/>
    </row>
    <row r="19" spans="2:38" s="6" customFormat="1" ht="89.25" x14ac:dyDescent="0.25">
      <c r="B19" s="52" t="s">
        <v>23</v>
      </c>
      <c r="C19" s="103">
        <v>0</v>
      </c>
      <c r="D19" s="104"/>
      <c r="E19" s="105"/>
      <c r="F19" s="52" t="s">
        <v>24</v>
      </c>
      <c r="G19" s="53" t="s">
        <v>25</v>
      </c>
      <c r="H19" s="53" t="s">
        <v>26</v>
      </c>
      <c r="I19" s="54" t="s">
        <v>27</v>
      </c>
      <c r="J19" s="55" t="s">
        <v>28</v>
      </c>
      <c r="K19" s="54" t="s">
        <v>29</v>
      </c>
      <c r="L19" s="56" t="s">
        <v>30</v>
      </c>
      <c r="M19" s="56" t="s">
        <v>31</v>
      </c>
      <c r="N19" s="56" t="s">
        <v>32</v>
      </c>
      <c r="O19" s="56" t="s">
        <v>33</v>
      </c>
      <c r="P19" s="56" t="s">
        <v>34</v>
      </c>
      <c r="Q19" s="56"/>
      <c r="R19" s="55" t="s">
        <v>35</v>
      </c>
      <c r="S19" s="57" t="s">
        <v>81</v>
      </c>
      <c r="T19" s="58" t="s">
        <v>36</v>
      </c>
      <c r="U19" s="58" t="s">
        <v>37</v>
      </c>
      <c r="V19" s="58" t="s">
        <v>38</v>
      </c>
      <c r="W19" s="58"/>
      <c r="X19" s="58" t="s">
        <v>39</v>
      </c>
      <c r="Y19" s="59" t="s">
        <v>40</v>
      </c>
      <c r="Z19" s="59" t="s">
        <v>41</v>
      </c>
      <c r="AA19" s="59" t="s">
        <v>42</v>
      </c>
      <c r="AB19" s="59" t="s">
        <v>43</v>
      </c>
      <c r="AC19" s="58" t="s">
        <v>44</v>
      </c>
      <c r="AD19" s="59" t="s">
        <v>45</v>
      </c>
      <c r="AE19" s="59" t="s">
        <v>46</v>
      </c>
      <c r="AF19" s="59" t="s">
        <v>47</v>
      </c>
      <c r="AG19" s="59" t="s">
        <v>48</v>
      </c>
      <c r="AH19" s="58" t="s">
        <v>49</v>
      </c>
      <c r="AI19" s="58" t="s">
        <v>50</v>
      </c>
      <c r="AJ19" s="58" t="s">
        <v>51</v>
      </c>
      <c r="AK19" s="58" t="s">
        <v>52</v>
      </c>
      <c r="AL19" s="58" t="s">
        <v>53</v>
      </c>
    </row>
    <row r="20" spans="2:38" ht="38.25" x14ac:dyDescent="0.2">
      <c r="B20" s="7">
        <v>3</v>
      </c>
      <c r="C20" s="106" t="s">
        <v>54</v>
      </c>
      <c r="D20" s="106"/>
      <c r="E20" s="106"/>
      <c r="F20" s="8"/>
      <c r="G20" s="9"/>
      <c r="H20" s="10" t="s">
        <v>55</v>
      </c>
      <c r="I20" s="11">
        <f>+I21</f>
        <v>192708</v>
      </c>
      <c r="J20" s="11">
        <f>+I20+K20+L20+M20+O20+N20</f>
        <v>208804</v>
      </c>
      <c r="K20" s="11">
        <f>+K21</f>
        <v>58013</v>
      </c>
      <c r="L20" s="11">
        <f t="shared" ref="L20:N20" si="0">+L21</f>
        <v>8889</v>
      </c>
      <c r="M20" s="11">
        <f t="shared" si="0"/>
        <v>3409</v>
      </c>
      <c r="N20" s="11">
        <f t="shared" si="0"/>
        <v>7</v>
      </c>
      <c r="O20" s="12">
        <f>+O22+O23+O24</f>
        <v>-54222</v>
      </c>
      <c r="P20" s="12">
        <f>+P22+P23+P24</f>
        <v>33138</v>
      </c>
      <c r="Q20" s="12"/>
      <c r="R20" s="12">
        <f>+R22+R23+R24</f>
        <v>241942</v>
      </c>
      <c r="S20" s="12">
        <f>SUM(S22:S24)</f>
        <v>18499</v>
      </c>
      <c r="T20" s="12">
        <f>SUM(T22:T24)</f>
        <v>19599</v>
      </c>
      <c r="U20" s="12">
        <f t="shared" ref="U20:V20" si="1">SUM(U22:U24)</f>
        <v>20333</v>
      </c>
      <c r="V20" s="12">
        <f t="shared" si="1"/>
        <v>16694</v>
      </c>
      <c r="W20" s="13">
        <f>SUM(U20:V20)</f>
        <v>37027</v>
      </c>
      <c r="X20" s="12">
        <f>+S20+T20+U20+V20</f>
        <v>75125</v>
      </c>
      <c r="Y20" s="12">
        <f>SUM(Y22:Y24)</f>
        <v>18091</v>
      </c>
      <c r="Z20" s="14">
        <v>16200</v>
      </c>
      <c r="AA20" s="14">
        <v>17000</v>
      </c>
      <c r="AB20" s="14">
        <v>16800</v>
      </c>
      <c r="AC20" s="12">
        <f>SUM(Y20:AB20)</f>
        <v>68091</v>
      </c>
      <c r="AD20" s="14"/>
      <c r="AE20" s="14"/>
      <c r="AF20" s="14"/>
      <c r="AG20" s="14"/>
      <c r="AH20" s="14">
        <f t="shared" ref="AH20:AH39" si="2">+AD20+AE20+AF20+AG20</f>
        <v>0</v>
      </c>
      <c r="AI20" s="14">
        <f>+X20+AC20+AH20</f>
        <v>143216</v>
      </c>
      <c r="AJ20" s="15">
        <f t="shared" ref="AJ20:AJ25" si="3">SUM(AI20/J20)</f>
        <v>0.68588724353939579</v>
      </c>
      <c r="AK20" s="16">
        <v>56455403</v>
      </c>
      <c r="AL20" s="17" t="s">
        <v>56</v>
      </c>
    </row>
    <row r="21" spans="2:38" ht="178.5" x14ac:dyDescent="0.2">
      <c r="B21" s="18"/>
      <c r="C21" s="83"/>
      <c r="D21" s="83"/>
      <c r="E21" s="83"/>
      <c r="F21" s="19" t="s">
        <v>57</v>
      </c>
      <c r="G21" s="9"/>
      <c r="H21" s="20" t="s">
        <v>55</v>
      </c>
      <c r="I21" s="11">
        <v>192708</v>
      </c>
      <c r="J21" s="11">
        <f t="shared" ref="J21:J23" si="4">+I21+K21+L21+M21+O21+N21</f>
        <v>208804</v>
      </c>
      <c r="K21" s="11">
        <f>+K22+K23+K24</f>
        <v>58013</v>
      </c>
      <c r="L21" s="12">
        <f t="shared" ref="L21:P21" si="5">+L22+L23+L24</f>
        <v>8889</v>
      </c>
      <c r="M21" s="12">
        <f t="shared" si="5"/>
        <v>3409</v>
      </c>
      <c r="N21" s="12">
        <f>+N22+N23+N24</f>
        <v>7</v>
      </c>
      <c r="O21" s="12">
        <f t="shared" si="5"/>
        <v>-54222</v>
      </c>
      <c r="P21" s="12">
        <f t="shared" si="5"/>
        <v>33138</v>
      </c>
      <c r="Q21" s="12"/>
      <c r="R21" s="12">
        <f>+R22+R23+R24</f>
        <v>241942</v>
      </c>
      <c r="S21" s="12">
        <f>SUM(S22:S24)</f>
        <v>18499</v>
      </c>
      <c r="T21" s="12">
        <f>SUM(T22:T24)</f>
        <v>19599</v>
      </c>
      <c r="U21" s="12">
        <f t="shared" ref="U21:V21" si="6">SUM(U22:U24)</f>
        <v>20333</v>
      </c>
      <c r="V21" s="12">
        <f t="shared" si="6"/>
        <v>16694</v>
      </c>
      <c r="W21" s="13" t="s">
        <v>22</v>
      </c>
      <c r="X21" s="12">
        <f t="shared" ref="X21:X38" si="7">+S21+T21+U21+V21</f>
        <v>75125</v>
      </c>
      <c r="Y21" s="12">
        <f>SUM(Y22:Y24)</f>
        <v>18091</v>
      </c>
      <c r="Z21" s="14">
        <v>16200</v>
      </c>
      <c r="AA21" s="14">
        <v>17000</v>
      </c>
      <c r="AB21" s="14">
        <v>16800</v>
      </c>
      <c r="AC21" s="12">
        <f>SUM(Y21:AB21)</f>
        <v>68091</v>
      </c>
      <c r="AD21" s="21">
        <f t="shared" ref="AD21:AG21" si="8">+AD22+AD23+AD24</f>
        <v>0</v>
      </c>
      <c r="AE21" s="21">
        <f t="shared" si="8"/>
        <v>0</v>
      </c>
      <c r="AF21" s="21">
        <f t="shared" si="8"/>
        <v>0</v>
      </c>
      <c r="AG21" s="21">
        <f t="shared" si="8"/>
        <v>0</v>
      </c>
      <c r="AH21" s="14">
        <f t="shared" si="2"/>
        <v>0</v>
      </c>
      <c r="AI21" s="14">
        <f t="shared" ref="AI21:AI39" si="9">+X21+AC21+AH21</f>
        <v>143216</v>
      </c>
      <c r="AJ21" s="15">
        <f t="shared" si="3"/>
        <v>0.68588724353939579</v>
      </c>
      <c r="AK21" s="16">
        <v>56455403</v>
      </c>
      <c r="AL21" s="17" t="s">
        <v>56</v>
      </c>
    </row>
    <row r="22" spans="2:38" ht="38.25" x14ac:dyDescent="0.2">
      <c r="B22" s="18"/>
      <c r="C22" s="83"/>
      <c r="D22" s="83"/>
      <c r="E22" s="83"/>
      <c r="F22" s="22"/>
      <c r="G22" s="23" t="s">
        <v>58</v>
      </c>
      <c r="H22" s="24" t="s">
        <v>55</v>
      </c>
      <c r="I22" s="21">
        <v>57813</v>
      </c>
      <c r="J22" s="21">
        <f t="shared" si="4"/>
        <v>52232</v>
      </c>
      <c r="K22" s="14">
        <v>12013</v>
      </c>
      <c r="L22" s="14">
        <v>594</v>
      </c>
      <c r="M22" s="14">
        <v>409</v>
      </c>
      <c r="N22" s="14">
        <v>3</v>
      </c>
      <c r="O22" s="14">
        <v>-18600</v>
      </c>
      <c r="P22" s="14">
        <v>11342</v>
      </c>
      <c r="Q22" s="14"/>
      <c r="R22" s="12">
        <f>+I22+K22+L22+M22+N22+O22+P22+Q22</f>
        <v>63574</v>
      </c>
      <c r="S22" s="12">
        <f>1046+1507</f>
        <v>2553</v>
      </c>
      <c r="T22" s="12">
        <f>1025+1529</f>
        <v>2554</v>
      </c>
      <c r="U22" s="12">
        <f>1208+1612</f>
        <v>2820</v>
      </c>
      <c r="V22" s="12">
        <f>1316+1069</f>
        <v>2385</v>
      </c>
      <c r="W22" s="13">
        <f t="shared" ref="W22:W39" si="10">SUM(U22:V22)</f>
        <v>5205</v>
      </c>
      <c r="X22" s="12">
        <f t="shared" si="7"/>
        <v>10312</v>
      </c>
      <c r="Y22" s="49">
        <f>1163+1588</f>
        <v>2751</v>
      </c>
      <c r="Z22" s="49"/>
      <c r="AA22" s="49"/>
      <c r="AB22" s="49"/>
      <c r="AC22" s="12">
        <f t="shared" ref="AC22:AC38" si="11">SUM(Y22:AB22)</f>
        <v>2751</v>
      </c>
      <c r="AD22" s="21"/>
      <c r="AE22" s="21"/>
      <c r="AF22" s="21"/>
      <c r="AG22" s="21"/>
      <c r="AH22" s="14">
        <f t="shared" si="2"/>
        <v>0</v>
      </c>
      <c r="AI22" s="14">
        <f t="shared" si="9"/>
        <v>13063</v>
      </c>
      <c r="AJ22" s="15">
        <f t="shared" si="3"/>
        <v>0.25009572675754327</v>
      </c>
      <c r="AK22" s="25"/>
      <c r="AL22" s="26"/>
    </row>
    <row r="23" spans="2:38" ht="25.5" x14ac:dyDescent="0.2">
      <c r="B23" s="18"/>
      <c r="C23" s="83"/>
      <c r="D23" s="83"/>
      <c r="E23" s="83"/>
      <c r="F23" s="27"/>
      <c r="G23" s="28" t="s">
        <v>59</v>
      </c>
      <c r="H23" s="24" t="s">
        <v>55</v>
      </c>
      <c r="I23" s="21">
        <v>38541</v>
      </c>
      <c r="J23" s="21">
        <f t="shared" si="4"/>
        <v>38042</v>
      </c>
      <c r="K23" s="14">
        <v>8000</v>
      </c>
      <c r="L23" s="14">
        <v>2000</v>
      </c>
      <c r="M23" s="14">
        <v>1500</v>
      </c>
      <c r="N23" s="14">
        <v>1</v>
      </c>
      <c r="O23" s="14">
        <v>-12000</v>
      </c>
      <c r="P23" s="14">
        <v>8138</v>
      </c>
      <c r="Q23" s="14"/>
      <c r="R23" s="12">
        <f t="shared" ref="R23" si="12">+I23+K23+L23+M23+N23+O23+P23</f>
        <v>46180</v>
      </c>
      <c r="S23" s="29">
        <v>2987</v>
      </c>
      <c r="T23" s="29">
        <v>3273</v>
      </c>
      <c r="U23" s="29">
        <v>3395</v>
      </c>
      <c r="V23" s="21">
        <v>2843</v>
      </c>
      <c r="W23" s="13">
        <f t="shared" si="10"/>
        <v>6238</v>
      </c>
      <c r="X23" s="12">
        <f t="shared" si="7"/>
        <v>12498</v>
      </c>
      <c r="Y23" s="21">
        <v>2596</v>
      </c>
      <c r="Z23" s="21"/>
      <c r="AA23" s="21"/>
      <c r="AB23" s="21"/>
      <c r="AC23" s="12">
        <f t="shared" si="11"/>
        <v>2596</v>
      </c>
      <c r="AD23" s="21"/>
      <c r="AE23" s="21"/>
      <c r="AF23" s="21"/>
      <c r="AG23" s="21"/>
      <c r="AH23" s="14">
        <f t="shared" si="2"/>
        <v>0</v>
      </c>
      <c r="AI23" s="14">
        <f t="shared" si="9"/>
        <v>15094</v>
      </c>
      <c r="AJ23" s="15">
        <f t="shared" si="3"/>
        <v>0.39677198885442405</v>
      </c>
      <c r="AK23" s="30"/>
      <c r="AL23" s="26"/>
    </row>
    <row r="24" spans="2:38" ht="38.25" x14ac:dyDescent="0.2">
      <c r="B24" s="18"/>
      <c r="C24" s="107"/>
      <c r="D24" s="108"/>
      <c r="E24" s="109"/>
      <c r="F24" s="31"/>
      <c r="G24" s="28" t="s">
        <v>60</v>
      </c>
      <c r="H24" s="24" t="s">
        <v>55</v>
      </c>
      <c r="I24" s="21">
        <v>96354</v>
      </c>
      <c r="J24" s="21">
        <f>+I24+K24+L24+M24+O24+N24</f>
        <v>118530</v>
      </c>
      <c r="K24" s="14">
        <v>38000</v>
      </c>
      <c r="L24" s="14">
        <v>6295</v>
      </c>
      <c r="M24" s="14">
        <v>1500</v>
      </c>
      <c r="N24" s="14">
        <v>3</v>
      </c>
      <c r="O24" s="14">
        <v>-23622</v>
      </c>
      <c r="P24" s="14">
        <v>13658</v>
      </c>
      <c r="Q24" s="14"/>
      <c r="R24" s="12">
        <f>+I24+K24+L24+M24+N24+O24+P24</f>
        <v>132188</v>
      </c>
      <c r="S24" s="12">
        <f>5647+7312</f>
        <v>12959</v>
      </c>
      <c r="T24" s="12">
        <f>5960+7812</f>
        <v>13772</v>
      </c>
      <c r="U24" s="12">
        <f>6626+7492</f>
        <v>14118</v>
      </c>
      <c r="V24" s="12">
        <f>5599+5867</f>
        <v>11466</v>
      </c>
      <c r="W24" s="13">
        <f t="shared" si="10"/>
        <v>25584</v>
      </c>
      <c r="X24" s="12">
        <f t="shared" si="7"/>
        <v>52315</v>
      </c>
      <c r="Y24" s="49">
        <f>5842+6902</f>
        <v>12744</v>
      </c>
      <c r="Z24" s="49"/>
      <c r="AA24" s="49"/>
      <c r="AB24" s="49"/>
      <c r="AC24" s="12">
        <f t="shared" si="11"/>
        <v>12744</v>
      </c>
      <c r="AD24" s="21"/>
      <c r="AE24" s="21"/>
      <c r="AF24" s="21"/>
      <c r="AG24" s="21"/>
      <c r="AH24" s="14">
        <f t="shared" si="2"/>
        <v>0</v>
      </c>
      <c r="AI24" s="14">
        <f t="shared" si="9"/>
        <v>65059</v>
      </c>
      <c r="AJ24" s="15">
        <f t="shared" si="3"/>
        <v>0.5488821395427318</v>
      </c>
      <c r="AK24" s="32"/>
      <c r="AL24" s="26"/>
    </row>
    <row r="25" spans="2:38" ht="25.5" x14ac:dyDescent="0.2">
      <c r="B25" s="18"/>
      <c r="C25" s="107"/>
      <c r="D25" s="108"/>
      <c r="E25" s="109"/>
      <c r="F25" s="31"/>
      <c r="G25" s="33" t="s">
        <v>61</v>
      </c>
      <c r="H25" s="24" t="s">
        <v>62</v>
      </c>
      <c r="I25" s="25">
        <v>6</v>
      </c>
      <c r="J25" s="22">
        <v>6</v>
      </c>
      <c r="K25" s="25"/>
      <c r="L25" s="22"/>
      <c r="M25" s="22"/>
      <c r="N25" s="22"/>
      <c r="O25" s="22"/>
      <c r="P25" s="22"/>
      <c r="Q25" s="22"/>
      <c r="R25" s="22">
        <v>6</v>
      </c>
      <c r="S25" s="29">
        <v>0</v>
      </c>
      <c r="T25" s="29">
        <v>1</v>
      </c>
      <c r="U25" s="29">
        <v>3</v>
      </c>
      <c r="V25" s="25">
        <v>1</v>
      </c>
      <c r="W25" s="13">
        <f t="shared" si="10"/>
        <v>4</v>
      </c>
      <c r="X25" s="12">
        <f>+S25+T25+U25+V25</f>
        <v>5</v>
      </c>
      <c r="Y25" s="14">
        <v>0</v>
      </c>
      <c r="Z25" s="14"/>
      <c r="AA25" s="14"/>
      <c r="AB25" s="14"/>
      <c r="AC25" s="12">
        <f t="shared" si="11"/>
        <v>0</v>
      </c>
      <c r="AD25" s="14"/>
      <c r="AE25" s="14"/>
      <c r="AF25" s="14"/>
      <c r="AG25" s="14"/>
      <c r="AH25" s="14">
        <f>+AD25+AE25+AF25+AG25</f>
        <v>0</v>
      </c>
      <c r="AI25" s="22">
        <f>+X25+AC25+AH25</f>
        <v>5</v>
      </c>
      <c r="AJ25" s="15">
        <f t="shared" si="3"/>
        <v>0.83333333333333337</v>
      </c>
      <c r="AK25" s="32"/>
      <c r="AL25" s="26"/>
    </row>
    <row r="26" spans="2:38" ht="25.5" x14ac:dyDescent="0.2">
      <c r="B26" s="18"/>
      <c r="C26" s="34"/>
      <c r="D26" s="35"/>
      <c r="E26" s="36"/>
      <c r="F26" s="31"/>
      <c r="G26" s="33" t="s">
        <v>64</v>
      </c>
      <c r="H26" s="24" t="s">
        <v>62</v>
      </c>
      <c r="I26" s="25">
        <v>6</v>
      </c>
      <c r="J26" s="22">
        <v>6</v>
      </c>
      <c r="K26" s="25"/>
      <c r="L26" s="22"/>
      <c r="M26" s="22"/>
      <c r="N26" s="22"/>
      <c r="O26" s="22"/>
      <c r="P26" s="22"/>
      <c r="Q26" s="22"/>
      <c r="R26" s="22">
        <v>6</v>
      </c>
      <c r="S26" s="29" t="s">
        <v>63</v>
      </c>
      <c r="T26" s="29" t="s">
        <v>63</v>
      </c>
      <c r="U26" s="29" t="s">
        <v>63</v>
      </c>
      <c r="V26" s="29" t="s">
        <v>63</v>
      </c>
      <c r="W26" s="13">
        <f t="shared" si="10"/>
        <v>0</v>
      </c>
      <c r="X26" s="37" t="s">
        <v>63</v>
      </c>
      <c r="Y26" s="25">
        <v>0</v>
      </c>
      <c r="Z26" s="25"/>
      <c r="AA26" s="25"/>
      <c r="AB26" s="25"/>
      <c r="AC26" s="12">
        <f t="shared" si="11"/>
        <v>0</v>
      </c>
      <c r="AD26" s="25"/>
      <c r="AE26" s="25"/>
      <c r="AF26" s="25"/>
      <c r="AG26" s="25"/>
      <c r="AH26" s="22">
        <f t="shared" si="2"/>
        <v>0</v>
      </c>
      <c r="AI26" s="38" t="s">
        <v>63</v>
      </c>
      <c r="AJ26" s="38" t="s">
        <v>65</v>
      </c>
      <c r="AK26" s="32"/>
      <c r="AL26" s="26"/>
    </row>
    <row r="27" spans="2:38" ht="25.5" x14ac:dyDescent="0.2">
      <c r="B27" s="18"/>
      <c r="C27" s="83"/>
      <c r="D27" s="83"/>
      <c r="E27" s="83"/>
      <c r="F27" s="27"/>
      <c r="G27" s="33" t="s">
        <v>66</v>
      </c>
      <c r="H27" s="24" t="s">
        <v>62</v>
      </c>
      <c r="I27" s="25">
        <v>6564</v>
      </c>
      <c r="J27" s="22">
        <v>6564</v>
      </c>
      <c r="K27" s="25"/>
      <c r="L27" s="22"/>
      <c r="M27" s="22"/>
      <c r="N27" s="22"/>
      <c r="O27" s="22"/>
      <c r="P27" s="22"/>
      <c r="Q27" s="22"/>
      <c r="R27" s="22">
        <v>6564</v>
      </c>
      <c r="S27" s="29">
        <v>777</v>
      </c>
      <c r="T27" s="29">
        <v>774</v>
      </c>
      <c r="U27" s="29">
        <v>932</v>
      </c>
      <c r="V27" s="25">
        <v>776</v>
      </c>
      <c r="W27" s="13">
        <f t="shared" si="10"/>
        <v>1708</v>
      </c>
      <c r="X27" s="12">
        <f t="shared" si="7"/>
        <v>3259</v>
      </c>
      <c r="Y27" s="25">
        <v>805</v>
      </c>
      <c r="Z27" s="25"/>
      <c r="AA27" s="25"/>
      <c r="AB27" s="25"/>
      <c r="AC27" s="12">
        <f t="shared" si="11"/>
        <v>805</v>
      </c>
      <c r="AD27" s="25"/>
      <c r="AE27" s="25"/>
      <c r="AF27" s="25"/>
      <c r="AG27" s="25"/>
      <c r="AH27" s="22">
        <f t="shared" si="2"/>
        <v>0</v>
      </c>
      <c r="AI27" s="22">
        <f>+X27+AC27+AH27</f>
        <v>4064</v>
      </c>
      <c r="AJ27" s="15">
        <f t="shared" ref="AJ27:AJ39" si="13">SUM(AI27/J27)</f>
        <v>0.6191346739792809</v>
      </c>
      <c r="AK27" s="30"/>
      <c r="AL27" s="26"/>
    </row>
    <row r="28" spans="2:38" ht="15" x14ac:dyDescent="0.2">
      <c r="B28" s="18"/>
      <c r="C28" s="83"/>
      <c r="D28" s="83"/>
      <c r="E28" s="83"/>
      <c r="F28" s="22"/>
      <c r="G28" s="33" t="s">
        <v>67</v>
      </c>
      <c r="H28" s="24" t="s">
        <v>62</v>
      </c>
      <c r="I28" s="25">
        <v>3900</v>
      </c>
      <c r="J28" s="22">
        <v>3900</v>
      </c>
      <c r="K28" s="25"/>
      <c r="L28" s="22"/>
      <c r="M28" s="22"/>
      <c r="N28" s="22"/>
      <c r="O28" s="22"/>
      <c r="P28" s="22"/>
      <c r="Q28" s="22"/>
      <c r="R28" s="22">
        <v>3900</v>
      </c>
      <c r="S28" s="29">
        <v>330</v>
      </c>
      <c r="T28" s="29">
        <v>423</v>
      </c>
      <c r="U28" s="29">
        <v>460</v>
      </c>
      <c r="V28" s="25">
        <v>401</v>
      </c>
      <c r="W28" s="13">
        <f t="shared" si="10"/>
        <v>861</v>
      </c>
      <c r="X28" s="12">
        <f t="shared" si="7"/>
        <v>1614</v>
      </c>
      <c r="Y28" s="25">
        <v>435</v>
      </c>
      <c r="Z28" s="25"/>
      <c r="AA28" s="25"/>
      <c r="AB28" s="25"/>
      <c r="AC28" s="12">
        <f t="shared" si="11"/>
        <v>435</v>
      </c>
      <c r="AD28" s="25"/>
      <c r="AE28" s="25"/>
      <c r="AF28" s="25"/>
      <c r="AG28" s="25"/>
      <c r="AH28" s="22">
        <f t="shared" si="2"/>
        <v>0</v>
      </c>
      <c r="AI28" s="22">
        <f t="shared" si="9"/>
        <v>2049</v>
      </c>
      <c r="AJ28" s="15">
        <f t="shared" si="13"/>
        <v>0.52538461538461534</v>
      </c>
      <c r="AK28" s="39"/>
      <c r="AL28" s="26"/>
    </row>
    <row r="29" spans="2:38" ht="25.5" x14ac:dyDescent="0.2">
      <c r="B29" s="18"/>
      <c r="C29" s="83"/>
      <c r="D29" s="83"/>
      <c r="E29" s="83"/>
      <c r="F29" s="24"/>
      <c r="G29" s="33" t="s">
        <v>68</v>
      </c>
      <c r="H29" s="24" t="s">
        <v>62</v>
      </c>
      <c r="I29" s="25">
        <v>9312</v>
      </c>
      <c r="J29" s="22">
        <v>9312</v>
      </c>
      <c r="K29" s="25"/>
      <c r="L29" s="22"/>
      <c r="M29" s="22"/>
      <c r="N29" s="22"/>
      <c r="O29" s="22"/>
      <c r="P29" s="22"/>
      <c r="Q29" s="22"/>
      <c r="R29" s="22">
        <v>9312</v>
      </c>
      <c r="S29" s="29">
        <v>690</v>
      </c>
      <c r="T29" s="29">
        <v>790</v>
      </c>
      <c r="U29" s="29">
        <v>958</v>
      </c>
      <c r="V29" s="25">
        <v>690</v>
      </c>
      <c r="W29" s="13">
        <f t="shared" si="10"/>
        <v>1648</v>
      </c>
      <c r="X29" s="12">
        <f t="shared" si="7"/>
        <v>3128</v>
      </c>
      <c r="Y29" s="25">
        <v>809</v>
      </c>
      <c r="Z29" s="25"/>
      <c r="AA29" s="25"/>
      <c r="AB29" s="25"/>
      <c r="AC29" s="12">
        <f t="shared" si="11"/>
        <v>809</v>
      </c>
      <c r="AD29" s="25"/>
      <c r="AE29" s="25"/>
      <c r="AF29" s="25"/>
      <c r="AG29" s="25"/>
      <c r="AH29" s="22">
        <f t="shared" si="2"/>
        <v>0</v>
      </c>
      <c r="AI29" s="22">
        <f t="shared" si="9"/>
        <v>3937</v>
      </c>
      <c r="AJ29" s="15">
        <f t="shared" si="13"/>
        <v>0.42278780068728522</v>
      </c>
      <c r="AK29" s="39"/>
      <c r="AL29" s="26"/>
    </row>
    <row r="30" spans="2:38" ht="25.5" x14ac:dyDescent="0.2">
      <c r="B30" s="18"/>
      <c r="C30" s="83"/>
      <c r="D30" s="83"/>
      <c r="E30" s="83"/>
      <c r="F30" s="24"/>
      <c r="G30" s="40" t="s">
        <v>69</v>
      </c>
      <c r="H30" s="24" t="s">
        <v>62</v>
      </c>
      <c r="I30" s="25">
        <v>16164</v>
      </c>
      <c r="J30" s="22">
        <v>16164</v>
      </c>
      <c r="K30" s="25"/>
      <c r="L30" s="22"/>
      <c r="M30" s="22"/>
      <c r="N30" s="22"/>
      <c r="O30" s="22"/>
      <c r="P30" s="22"/>
      <c r="Q30" s="22"/>
      <c r="R30" s="22">
        <v>16164</v>
      </c>
      <c r="S30" s="29">
        <v>1436</v>
      </c>
      <c r="T30" s="29">
        <v>1692</v>
      </c>
      <c r="U30" s="29">
        <v>1952</v>
      </c>
      <c r="V30" s="25">
        <v>1576</v>
      </c>
      <c r="W30" s="13">
        <f t="shared" si="10"/>
        <v>3528</v>
      </c>
      <c r="X30" s="12">
        <f t="shared" si="7"/>
        <v>6656</v>
      </c>
      <c r="Y30" s="25">
        <v>1595</v>
      </c>
      <c r="Z30" s="25"/>
      <c r="AA30" s="25"/>
      <c r="AB30" s="25"/>
      <c r="AC30" s="12">
        <f t="shared" si="11"/>
        <v>1595</v>
      </c>
      <c r="AD30" s="25"/>
      <c r="AE30" s="25"/>
      <c r="AF30" s="25"/>
      <c r="AG30" s="25"/>
      <c r="AH30" s="22">
        <f t="shared" si="2"/>
        <v>0</v>
      </c>
      <c r="AI30" s="22">
        <f t="shared" si="9"/>
        <v>8251</v>
      </c>
      <c r="AJ30" s="15">
        <f t="shared" si="13"/>
        <v>0.51045533283840638</v>
      </c>
      <c r="AK30" s="39"/>
      <c r="AL30" s="26"/>
    </row>
    <row r="31" spans="2:38" ht="25.5" x14ac:dyDescent="0.2">
      <c r="B31" s="18"/>
      <c r="C31" s="83"/>
      <c r="D31" s="83"/>
      <c r="E31" s="83"/>
      <c r="F31" s="24"/>
      <c r="G31" s="40" t="s">
        <v>70</v>
      </c>
      <c r="H31" s="24" t="s">
        <v>62</v>
      </c>
      <c r="I31" s="25">
        <v>36060</v>
      </c>
      <c r="J31" s="22">
        <v>36060</v>
      </c>
      <c r="K31" s="25"/>
      <c r="L31" s="22"/>
      <c r="M31" s="22"/>
      <c r="N31" s="22"/>
      <c r="O31" s="22"/>
      <c r="P31" s="22"/>
      <c r="Q31" s="22"/>
      <c r="R31" s="22">
        <v>36060</v>
      </c>
      <c r="S31" s="29">
        <v>4067</v>
      </c>
      <c r="T31" s="29">
        <v>4214</v>
      </c>
      <c r="U31" s="29">
        <v>4863</v>
      </c>
      <c r="V31" s="25">
        <v>3942</v>
      </c>
      <c r="W31" s="13">
        <f t="shared" si="10"/>
        <v>8805</v>
      </c>
      <c r="X31" s="12">
        <f t="shared" si="7"/>
        <v>17086</v>
      </c>
      <c r="Y31" s="25">
        <v>4496</v>
      </c>
      <c r="Z31" s="25"/>
      <c r="AA31" s="25"/>
      <c r="AB31" s="25"/>
      <c r="AC31" s="12">
        <f t="shared" si="11"/>
        <v>4496</v>
      </c>
      <c r="AD31" s="25"/>
      <c r="AE31" s="25"/>
      <c r="AF31" s="25"/>
      <c r="AG31" s="25"/>
      <c r="AH31" s="22">
        <f t="shared" si="2"/>
        <v>0</v>
      </c>
      <c r="AI31" s="22">
        <f t="shared" si="9"/>
        <v>21582</v>
      </c>
      <c r="AJ31" s="15">
        <f t="shared" si="13"/>
        <v>0.59850249584026627</v>
      </c>
      <c r="AK31" s="39"/>
      <c r="AL31" s="26"/>
    </row>
    <row r="32" spans="2:38" ht="25.5" x14ac:dyDescent="0.2">
      <c r="B32" s="18"/>
      <c r="C32" s="83"/>
      <c r="D32" s="83"/>
      <c r="E32" s="83"/>
      <c r="F32" s="24"/>
      <c r="G32" s="40" t="s">
        <v>71</v>
      </c>
      <c r="H32" s="24" t="s">
        <v>62</v>
      </c>
      <c r="I32" s="25">
        <v>6444</v>
      </c>
      <c r="J32" s="22">
        <v>6444</v>
      </c>
      <c r="K32" s="25"/>
      <c r="L32" s="22"/>
      <c r="M32" s="22"/>
      <c r="N32" s="22"/>
      <c r="O32" s="22"/>
      <c r="P32" s="22"/>
      <c r="Q32" s="22"/>
      <c r="R32" s="22">
        <v>6444</v>
      </c>
      <c r="S32" s="29">
        <v>427</v>
      </c>
      <c r="T32" s="29">
        <v>482</v>
      </c>
      <c r="U32" s="29">
        <v>513</v>
      </c>
      <c r="V32" s="25">
        <v>460</v>
      </c>
      <c r="W32" s="13">
        <f t="shared" si="10"/>
        <v>973</v>
      </c>
      <c r="X32" s="12">
        <f t="shared" si="7"/>
        <v>1882</v>
      </c>
      <c r="Y32" s="25">
        <v>475</v>
      </c>
      <c r="Z32" s="25"/>
      <c r="AA32" s="25"/>
      <c r="AB32" s="25"/>
      <c r="AC32" s="12">
        <f t="shared" si="11"/>
        <v>475</v>
      </c>
      <c r="AD32" s="25"/>
      <c r="AE32" s="25"/>
      <c r="AF32" s="25"/>
      <c r="AG32" s="25"/>
      <c r="AH32" s="22">
        <f t="shared" si="2"/>
        <v>0</v>
      </c>
      <c r="AI32" s="22">
        <f t="shared" si="9"/>
        <v>2357</v>
      </c>
      <c r="AJ32" s="15">
        <f t="shared" si="13"/>
        <v>0.36576660459342025</v>
      </c>
      <c r="AK32" s="39"/>
      <c r="AL32" s="26"/>
    </row>
    <row r="33" spans="2:38" ht="15" x14ac:dyDescent="0.2">
      <c r="B33" s="18"/>
      <c r="C33" s="107"/>
      <c r="D33" s="108"/>
      <c r="E33" s="109"/>
      <c r="F33" s="24"/>
      <c r="G33" s="40" t="s">
        <v>72</v>
      </c>
      <c r="H33" s="24" t="s">
        <v>62</v>
      </c>
      <c r="I33" s="25">
        <v>3936</v>
      </c>
      <c r="J33" s="22">
        <v>3936</v>
      </c>
      <c r="K33" s="25"/>
      <c r="L33" s="22"/>
      <c r="M33" s="22"/>
      <c r="N33" s="22"/>
      <c r="O33" s="22"/>
      <c r="P33" s="22"/>
      <c r="Q33" s="22"/>
      <c r="R33" s="22">
        <v>3936</v>
      </c>
      <c r="S33" s="41">
        <v>368</v>
      </c>
      <c r="T33" s="41">
        <v>447</v>
      </c>
      <c r="U33" s="29">
        <v>416</v>
      </c>
      <c r="V33" s="25">
        <v>409</v>
      </c>
      <c r="W33" s="13">
        <f t="shared" si="10"/>
        <v>825</v>
      </c>
      <c r="X33" s="12">
        <f t="shared" si="7"/>
        <v>1640</v>
      </c>
      <c r="Y33" s="25">
        <v>438</v>
      </c>
      <c r="Z33" s="25"/>
      <c r="AA33" s="25"/>
      <c r="AB33" s="25"/>
      <c r="AC33" s="12">
        <f t="shared" si="11"/>
        <v>438</v>
      </c>
      <c r="AD33" s="25"/>
      <c r="AE33" s="25"/>
      <c r="AF33" s="25"/>
      <c r="AG33" s="25"/>
      <c r="AH33" s="22">
        <f t="shared" si="2"/>
        <v>0</v>
      </c>
      <c r="AI33" s="22">
        <f t="shared" si="9"/>
        <v>2078</v>
      </c>
      <c r="AJ33" s="15">
        <f t="shared" si="13"/>
        <v>0.52794715447154472</v>
      </c>
      <c r="AK33" s="39"/>
      <c r="AL33" s="26"/>
    </row>
    <row r="34" spans="2:38" ht="15" x14ac:dyDescent="0.2">
      <c r="B34" s="18"/>
      <c r="C34" s="107"/>
      <c r="D34" s="108"/>
      <c r="E34" s="109"/>
      <c r="F34" s="24"/>
      <c r="G34" s="40" t="s">
        <v>73</v>
      </c>
      <c r="H34" s="24" t="s">
        <v>62</v>
      </c>
      <c r="I34" s="25">
        <v>252</v>
      </c>
      <c r="J34" s="25">
        <v>252</v>
      </c>
      <c r="K34" s="25"/>
      <c r="L34" s="22"/>
      <c r="M34" s="22"/>
      <c r="N34" s="22"/>
      <c r="O34" s="22"/>
      <c r="P34" s="22"/>
      <c r="Q34" s="22"/>
      <c r="R34" s="25">
        <v>252</v>
      </c>
      <c r="S34" s="41">
        <v>15</v>
      </c>
      <c r="T34" s="41">
        <v>8</v>
      </c>
      <c r="U34" s="29">
        <v>22</v>
      </c>
      <c r="V34" s="25">
        <v>9</v>
      </c>
      <c r="W34" s="13">
        <f t="shared" si="10"/>
        <v>31</v>
      </c>
      <c r="X34" s="12">
        <f t="shared" si="7"/>
        <v>54</v>
      </c>
      <c r="Y34" s="25">
        <v>7</v>
      </c>
      <c r="Z34" s="25"/>
      <c r="AA34" s="25"/>
      <c r="AB34" s="25"/>
      <c r="AC34" s="12">
        <f t="shared" si="11"/>
        <v>7</v>
      </c>
      <c r="AD34" s="25"/>
      <c r="AE34" s="25"/>
      <c r="AF34" s="25"/>
      <c r="AG34" s="25"/>
      <c r="AH34" s="22">
        <f>+AD34+AE34+AF34+AG34</f>
        <v>0</v>
      </c>
      <c r="AI34" s="22">
        <f>+X34+AC34+AH34</f>
        <v>61</v>
      </c>
      <c r="AJ34" s="15">
        <f t="shared" si="13"/>
        <v>0.24206349206349206</v>
      </c>
      <c r="AK34" s="39"/>
      <c r="AL34" s="26"/>
    </row>
    <row r="35" spans="2:38" ht="15" x14ac:dyDescent="0.2">
      <c r="B35" s="18"/>
      <c r="C35" s="34"/>
      <c r="D35" s="35"/>
      <c r="E35" s="36"/>
      <c r="F35" s="24"/>
      <c r="G35" s="40" t="s">
        <v>74</v>
      </c>
      <c r="H35" s="24" t="s">
        <v>62</v>
      </c>
      <c r="I35" s="25">
        <v>1872</v>
      </c>
      <c r="J35" s="25">
        <v>1872</v>
      </c>
      <c r="K35" s="25"/>
      <c r="L35" s="22"/>
      <c r="M35" s="22"/>
      <c r="N35" s="22"/>
      <c r="O35" s="22"/>
      <c r="P35" s="22"/>
      <c r="Q35" s="22"/>
      <c r="R35" s="25">
        <v>1872</v>
      </c>
      <c r="S35" s="41">
        <v>59</v>
      </c>
      <c r="T35" s="41">
        <v>122</v>
      </c>
      <c r="U35" s="29">
        <v>104</v>
      </c>
      <c r="V35" s="25">
        <v>87</v>
      </c>
      <c r="W35" s="13">
        <f t="shared" si="10"/>
        <v>191</v>
      </c>
      <c r="X35" s="12">
        <f t="shared" si="7"/>
        <v>372</v>
      </c>
      <c r="Y35" s="25">
        <v>116</v>
      </c>
      <c r="Z35" s="25"/>
      <c r="AA35" s="25"/>
      <c r="AB35" s="25"/>
      <c r="AC35" s="12">
        <f t="shared" si="11"/>
        <v>116</v>
      </c>
      <c r="AD35" s="25"/>
      <c r="AE35" s="25"/>
      <c r="AF35" s="25"/>
      <c r="AG35" s="25"/>
      <c r="AH35" s="22">
        <f t="shared" si="2"/>
        <v>0</v>
      </c>
      <c r="AI35" s="22">
        <f t="shared" si="9"/>
        <v>488</v>
      </c>
      <c r="AJ35" s="15">
        <f t="shared" si="13"/>
        <v>0.2606837606837607</v>
      </c>
      <c r="AK35" s="39"/>
      <c r="AL35" s="26"/>
    </row>
    <row r="36" spans="2:38" ht="15" x14ac:dyDescent="0.2">
      <c r="B36" s="18"/>
      <c r="C36" s="107"/>
      <c r="D36" s="108"/>
      <c r="E36" s="109"/>
      <c r="F36" s="24"/>
      <c r="G36" s="42" t="s">
        <v>75</v>
      </c>
      <c r="H36" s="24" t="s">
        <v>62</v>
      </c>
      <c r="I36" s="25">
        <v>113760</v>
      </c>
      <c r="J36" s="25">
        <v>113760</v>
      </c>
      <c r="K36" s="25"/>
      <c r="L36" s="22"/>
      <c r="M36" s="22"/>
      <c r="N36" s="22"/>
      <c r="O36" s="22"/>
      <c r="P36" s="22"/>
      <c r="Q36" s="22"/>
      <c r="R36" s="25">
        <v>113760</v>
      </c>
      <c r="S36" s="41">
        <v>8576</v>
      </c>
      <c r="T36" s="41">
        <v>9096</v>
      </c>
      <c r="U36" s="29">
        <v>9601</v>
      </c>
      <c r="V36" s="41">
        <v>7829</v>
      </c>
      <c r="W36" s="13">
        <f t="shared" si="10"/>
        <v>17430</v>
      </c>
      <c r="X36" s="12">
        <f t="shared" si="7"/>
        <v>35102</v>
      </c>
      <c r="Y36" s="25">
        <v>9046</v>
      </c>
      <c r="Z36" s="25"/>
      <c r="AA36" s="25"/>
      <c r="AB36" s="25"/>
      <c r="AC36" s="12">
        <f t="shared" si="11"/>
        <v>9046</v>
      </c>
      <c r="AD36" s="25"/>
      <c r="AE36" s="25"/>
      <c r="AF36" s="25"/>
      <c r="AG36" s="25"/>
      <c r="AH36" s="22">
        <f t="shared" si="2"/>
        <v>0</v>
      </c>
      <c r="AI36" s="22">
        <f t="shared" si="9"/>
        <v>44148</v>
      </c>
      <c r="AJ36" s="15">
        <f t="shared" si="13"/>
        <v>0.3880801687763713</v>
      </c>
      <c r="AK36" s="39"/>
      <c r="AL36" s="26"/>
    </row>
    <row r="37" spans="2:38" ht="15" x14ac:dyDescent="0.2">
      <c r="B37" s="18"/>
      <c r="C37" s="107"/>
      <c r="D37" s="108"/>
      <c r="E37" s="109"/>
      <c r="F37" s="24"/>
      <c r="G37" s="43" t="s">
        <v>76</v>
      </c>
      <c r="H37" s="44" t="s">
        <v>77</v>
      </c>
      <c r="I37" s="25">
        <v>35592</v>
      </c>
      <c r="J37" s="25">
        <v>35592</v>
      </c>
      <c r="K37" s="25"/>
      <c r="L37" s="22"/>
      <c r="M37" s="22"/>
      <c r="N37" s="22"/>
      <c r="O37" s="22"/>
      <c r="P37" s="22"/>
      <c r="Q37" s="22"/>
      <c r="R37" s="25">
        <v>35592</v>
      </c>
      <c r="S37" s="41">
        <v>3280</v>
      </c>
      <c r="T37" s="41">
        <v>3706</v>
      </c>
      <c r="U37" s="29">
        <v>4498</v>
      </c>
      <c r="V37" s="25">
        <v>3551</v>
      </c>
      <c r="W37" s="13">
        <f t="shared" si="10"/>
        <v>8049</v>
      </c>
      <c r="X37" s="12">
        <f t="shared" si="7"/>
        <v>15035</v>
      </c>
      <c r="Y37" s="25">
        <v>3709</v>
      </c>
      <c r="Z37" s="25"/>
      <c r="AA37" s="25"/>
      <c r="AB37" s="25"/>
      <c r="AC37" s="12">
        <f t="shared" si="11"/>
        <v>3709</v>
      </c>
      <c r="AD37" s="25"/>
      <c r="AE37" s="25"/>
      <c r="AF37" s="25"/>
      <c r="AG37" s="25"/>
      <c r="AH37" s="22">
        <f t="shared" si="2"/>
        <v>0</v>
      </c>
      <c r="AI37" s="22">
        <f t="shared" si="9"/>
        <v>18744</v>
      </c>
      <c r="AJ37" s="15">
        <f t="shared" si="13"/>
        <v>0.52663519892110588</v>
      </c>
      <c r="AK37" s="39"/>
      <c r="AL37" s="26"/>
    </row>
    <row r="38" spans="2:38" ht="25.5" x14ac:dyDescent="0.2">
      <c r="B38" s="18"/>
      <c r="C38" s="107"/>
      <c r="D38" s="108"/>
      <c r="E38" s="109"/>
      <c r="F38" s="24"/>
      <c r="G38" s="45" t="s">
        <v>78</v>
      </c>
      <c r="H38" s="24" t="s">
        <v>62</v>
      </c>
      <c r="I38" s="25">
        <v>48</v>
      </c>
      <c r="J38" s="25">
        <v>48</v>
      </c>
      <c r="K38" s="25"/>
      <c r="L38" s="22"/>
      <c r="M38" s="22"/>
      <c r="N38" s="22"/>
      <c r="O38" s="22"/>
      <c r="P38" s="22"/>
      <c r="Q38" s="22"/>
      <c r="R38" s="25">
        <v>48</v>
      </c>
      <c r="S38" s="41">
        <v>3</v>
      </c>
      <c r="T38" s="41">
        <v>2</v>
      </c>
      <c r="U38" s="29">
        <v>10</v>
      </c>
      <c r="V38" s="25">
        <v>6</v>
      </c>
      <c r="W38" s="13">
        <f t="shared" si="10"/>
        <v>16</v>
      </c>
      <c r="X38" s="12">
        <f t="shared" si="7"/>
        <v>21</v>
      </c>
      <c r="Y38" s="25">
        <v>0</v>
      </c>
      <c r="Z38" s="25"/>
      <c r="AA38" s="25"/>
      <c r="AB38" s="25"/>
      <c r="AC38" s="12">
        <f t="shared" si="11"/>
        <v>0</v>
      </c>
      <c r="AD38" s="25"/>
      <c r="AE38" s="25"/>
      <c r="AF38" s="25"/>
      <c r="AG38" s="25"/>
      <c r="AH38" s="22">
        <f t="shared" si="2"/>
        <v>0</v>
      </c>
      <c r="AI38" s="22">
        <f t="shared" si="9"/>
        <v>21</v>
      </c>
      <c r="AJ38" s="15">
        <f t="shared" si="13"/>
        <v>0.4375</v>
      </c>
      <c r="AK38" s="39"/>
      <c r="AL38" s="26"/>
    </row>
    <row r="39" spans="2:38" ht="38.25" x14ac:dyDescent="0.2">
      <c r="B39" s="18"/>
      <c r="C39" s="107"/>
      <c r="D39" s="108"/>
      <c r="E39" s="109"/>
      <c r="F39" s="24"/>
      <c r="G39" s="46" t="s">
        <v>79</v>
      </c>
      <c r="H39" s="44" t="s">
        <v>77</v>
      </c>
      <c r="I39" s="25">
        <v>34740</v>
      </c>
      <c r="J39" s="25">
        <v>34740</v>
      </c>
      <c r="K39" s="25"/>
      <c r="L39" s="22"/>
      <c r="M39" s="22"/>
      <c r="N39" s="22"/>
      <c r="O39" s="22"/>
      <c r="P39" s="22"/>
      <c r="Q39" s="22"/>
      <c r="R39" s="25">
        <v>34740</v>
      </c>
      <c r="S39" s="41">
        <v>3273</v>
      </c>
      <c r="T39" s="41">
        <v>3706</v>
      </c>
      <c r="U39" s="29">
        <v>4498</v>
      </c>
      <c r="V39" s="25">
        <v>3551</v>
      </c>
      <c r="W39" s="13">
        <f t="shared" si="10"/>
        <v>8049</v>
      </c>
      <c r="X39" s="12">
        <f>+S39+T39+U39+V39</f>
        <v>15028</v>
      </c>
      <c r="Y39" s="25">
        <v>3709</v>
      </c>
      <c r="Z39" s="25"/>
      <c r="AA39" s="25"/>
      <c r="AB39" s="25"/>
      <c r="AC39" s="12">
        <f>SUM(Y39:AB39)</f>
        <v>3709</v>
      </c>
      <c r="AD39" s="25"/>
      <c r="AE39" s="25"/>
      <c r="AF39" s="25"/>
      <c r="AG39" s="25"/>
      <c r="AH39" s="22">
        <f t="shared" si="2"/>
        <v>0</v>
      </c>
      <c r="AI39" s="22">
        <f t="shared" si="9"/>
        <v>18737</v>
      </c>
      <c r="AJ39" s="15">
        <f t="shared" si="13"/>
        <v>0.53934945308002302</v>
      </c>
      <c r="AK39" s="39"/>
      <c r="AL39" s="26"/>
    </row>
    <row r="40" spans="2:38" x14ac:dyDescent="0.2">
      <c r="B40" s="110" t="s">
        <v>80</v>
      </c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2"/>
    </row>
    <row r="41" spans="2:38" x14ac:dyDescent="0.2">
      <c r="J41" s="1"/>
      <c r="L41" s="1"/>
      <c r="M41" s="1"/>
      <c r="N41" s="1"/>
      <c r="O41" s="1"/>
      <c r="P41" s="1"/>
      <c r="Q41" s="1"/>
      <c r="R41" s="1"/>
      <c r="S41" s="1"/>
      <c r="AA41" s="2"/>
    </row>
    <row r="45" spans="2:38" x14ac:dyDescent="0.2">
      <c r="AC45" s="48"/>
    </row>
  </sheetData>
  <mergeCells count="43">
    <mergeCell ref="C36:E36"/>
    <mergeCell ref="C37:E37"/>
    <mergeCell ref="C38:E38"/>
    <mergeCell ref="C39:E39"/>
    <mergeCell ref="B40:AL40"/>
    <mergeCell ref="C34:E34"/>
    <mergeCell ref="C22:E22"/>
    <mergeCell ref="C23:E23"/>
    <mergeCell ref="C24:E24"/>
    <mergeCell ref="C25:E25"/>
    <mergeCell ref="C27:E27"/>
    <mergeCell ref="C28:E28"/>
    <mergeCell ref="C29:E29"/>
    <mergeCell ref="C30:E30"/>
    <mergeCell ref="C31:E31"/>
    <mergeCell ref="C32:E32"/>
    <mergeCell ref="C33:E33"/>
    <mergeCell ref="C21:E21"/>
    <mergeCell ref="B13:E13"/>
    <mergeCell ref="F13:AL13"/>
    <mergeCell ref="B14:E14"/>
    <mergeCell ref="F14:AL14"/>
    <mergeCell ref="B15:AK15"/>
    <mergeCell ref="B16:E16"/>
    <mergeCell ref="F16:AL16"/>
    <mergeCell ref="B17:E17"/>
    <mergeCell ref="F17:AL17"/>
    <mergeCell ref="C18:AL18"/>
    <mergeCell ref="C19:E19"/>
    <mergeCell ref="C20:E20"/>
    <mergeCell ref="B12:E12"/>
    <mergeCell ref="F12:AL12"/>
    <mergeCell ref="B5:AL5"/>
    <mergeCell ref="B6:AL6"/>
    <mergeCell ref="B7:D7"/>
    <mergeCell ref="E7:AL7"/>
    <mergeCell ref="B8:D8"/>
    <mergeCell ref="E8:AL8"/>
    <mergeCell ref="B9:D9"/>
    <mergeCell ref="E9:AL9"/>
    <mergeCell ref="B10:D10"/>
    <mergeCell ref="E10:AL10"/>
    <mergeCell ref="B11:AL11"/>
  </mergeCells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de Jesús Nimatuj Ixcot</dc:creator>
  <cp:lastModifiedBy>Manuel de Jesús Nimatuj Ixcot</cp:lastModifiedBy>
  <cp:lastPrinted>2026-06-11T14:25:24Z</cp:lastPrinted>
  <dcterms:created xsi:type="dcterms:W3CDTF">2026-05-18T23:10:44Z</dcterms:created>
  <dcterms:modified xsi:type="dcterms:W3CDTF">2026-06-11T14:25:47Z</dcterms:modified>
</cp:coreProperties>
</file>