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RHH 107\AÑO 2026\INFORMACIÓN PÚBLICA\"/>
    </mc:Choice>
  </mc:AlternateContent>
  <bookViews>
    <workbookView xWindow="240" yWindow="150" windowWidth="20115" windowHeight="7485" tabRatio="772"/>
  </bookViews>
  <sheets>
    <sheet name="ARTICULO 10 NUMERAL 4 MPG OMC" sheetId="14" r:id="rId1"/>
  </sheets>
  <definedNames>
    <definedName name="_xlnm.Print_Area" localSheetId="0">'ARTICULO 10 NUMERAL 4 MPG OMC'!$A$1:$S$17</definedName>
  </definedNames>
  <calcPr calcId="162913"/>
</workbook>
</file>

<file path=xl/calcChain.xml><?xml version="1.0" encoding="utf-8"?>
<calcChain xmlns="http://schemas.openxmlformats.org/spreadsheetml/2006/main">
  <c r="G16" i="14" l="1"/>
  <c r="H16" i="14"/>
  <c r="I16" i="14"/>
  <c r="J16" i="14"/>
  <c r="K16" i="14"/>
  <c r="L16" i="14"/>
  <c r="M16" i="14"/>
  <c r="N16" i="14"/>
  <c r="O16" i="14"/>
  <c r="P16" i="14"/>
  <c r="Q16" i="14"/>
  <c r="R16" i="14"/>
  <c r="S16" i="14"/>
  <c r="F16" i="14"/>
  <c r="N15" i="14"/>
  <c r="O15" i="14" s="1"/>
  <c r="N12" i="14"/>
  <c r="N13" i="14"/>
  <c r="N14" i="14"/>
  <c r="J14" i="14"/>
  <c r="H14" i="14"/>
  <c r="J13" i="14"/>
  <c r="J12" i="14"/>
  <c r="H13" i="14"/>
  <c r="O13" i="14" s="1"/>
  <c r="H12" i="14"/>
  <c r="O14" i="14" l="1"/>
  <c r="O12" i="14"/>
  <c r="S14" i="14"/>
  <c r="P14" i="14" l="1"/>
  <c r="Q14" i="14" s="1"/>
  <c r="R14" i="14" s="1"/>
  <c r="P15" i="14" l="1"/>
  <c r="Q15" i="14" s="1"/>
  <c r="R15" i="14" s="1"/>
  <c r="P13" i="14"/>
  <c r="Q13" i="14" s="1"/>
  <c r="R13" i="14" s="1"/>
  <c r="A13" i="14"/>
  <c r="P12" i="14"/>
  <c r="Q12" i="14" s="1"/>
  <c r="R12" i="14" s="1"/>
</calcChain>
</file>

<file path=xl/sharedStrings.xml><?xml version="1.0" encoding="utf-8"?>
<sst xmlns="http://schemas.openxmlformats.org/spreadsheetml/2006/main" count="41" uniqueCount="37">
  <si>
    <t>CARGO</t>
  </si>
  <si>
    <t>DEPENDENCIA</t>
  </si>
  <si>
    <t xml:space="preserve">No. </t>
  </si>
  <si>
    <t>Renglón</t>
  </si>
  <si>
    <t>SUELDO BASE</t>
  </si>
  <si>
    <t>BONIFICACIÓN PROFESIONAL</t>
  </si>
  <si>
    <t>GASTOS DE REPRESENTACIÓN</t>
  </si>
  <si>
    <t>DIETAS</t>
  </si>
  <si>
    <t>Nombres y Apellidos (Empleado/Servidor Público)</t>
  </si>
  <si>
    <t>NUMERAL 4 - REMUNERACIONES DE EMPLEADOS Y SERVIDORES PÚBLICOS</t>
  </si>
  <si>
    <t>BONIFICACIÓN INCENTIVOS</t>
  </si>
  <si>
    <r>
      <t xml:space="preserve">ENTIDAD: </t>
    </r>
    <r>
      <rPr>
        <sz val="12"/>
        <color theme="1"/>
        <rFont val="Calibri"/>
        <family val="2"/>
        <scheme val="minor"/>
      </rPr>
      <t>PROGRAMA  DE APOYO AL COMERCIO EXTERIOR Y LA INTEGRACION</t>
    </r>
  </si>
  <si>
    <r>
      <t xml:space="preserve">DIRECCIÓN: </t>
    </r>
    <r>
      <rPr>
        <sz val="12"/>
        <color theme="1"/>
        <rFont val="Calibri"/>
        <family val="2"/>
        <scheme val="minor"/>
      </rPr>
      <t>8a. Av. 10-43 zona 1, Guatemala</t>
    </r>
  </si>
  <si>
    <r>
      <t xml:space="preserve">TELÉFONO: </t>
    </r>
    <r>
      <rPr>
        <sz val="12"/>
        <color theme="1"/>
        <rFont val="Calibri"/>
        <family val="2"/>
        <scheme val="minor"/>
      </rPr>
      <t>2412 0200</t>
    </r>
  </si>
  <si>
    <t>FLOR DE MARIA GARCIA DIAZ</t>
  </si>
  <si>
    <t>DEBORA MARIA CUMES MARISCAL</t>
  </si>
  <si>
    <t>EDUARDO ERNESTO SPERISEN YURT</t>
  </si>
  <si>
    <t>CONSEJERO II</t>
  </si>
  <si>
    <t>CONSEJERO I</t>
  </si>
  <si>
    <t>DIRECTOR GENERAL</t>
  </si>
  <si>
    <t>COMPLEMENTO DIFERENCIAL CAMBIARIO</t>
  </si>
  <si>
    <t>MISION PERMANTE DE GUATEMALA ANTE LA OMC CON SEDE EN GINEBRA SUIZA</t>
  </si>
  <si>
    <r>
      <t xml:space="preserve">HORARIO DE ATENCIÓN: </t>
    </r>
    <r>
      <rPr>
        <sz val="12"/>
        <color theme="1"/>
        <rFont val="Calibri"/>
        <family val="2"/>
        <scheme val="minor"/>
      </rPr>
      <t>08:00 A 16.00 HORAS</t>
    </r>
  </si>
  <si>
    <t>ANA LIBERTAD GUZMAN VILLEDA</t>
  </si>
  <si>
    <t>ENCARGADO:  YANETH NOEMÍ MAYÉN MAYÉN</t>
  </si>
  <si>
    <t>FECHA DE ACTUALIZACIÓN:   30 DE JUNIO DE 2026</t>
  </si>
  <si>
    <t>CORRESPONDE AL MES DE:  JUNIO  2026</t>
  </si>
  <si>
    <t>BONO 66-2000</t>
  </si>
  <si>
    <t>BONIFICACIÓN ESPECÍFICA</t>
  </si>
  <si>
    <t>COMPENSACIÓN COSTO DE VIDA</t>
  </si>
  <si>
    <t>TOTAL LÍQUIDO (Q)</t>
  </si>
  <si>
    <t>TOTAL DESCUENTO (Q)</t>
  </si>
  <si>
    <t>TOTAL NOMINAL (Q)</t>
  </si>
  <si>
    <t>TOTAL LÍQUIDO ($)</t>
  </si>
  <si>
    <t>TOTAL LIQUIDO A PAGAR FRANCOS SUIZOS (CHF)</t>
  </si>
  <si>
    <r>
      <t xml:space="preserve">ENCARGADO DE ACTUALIZACIÓN: </t>
    </r>
    <r>
      <rPr>
        <sz val="12"/>
        <color theme="1"/>
        <rFont val="Calibri"/>
        <family val="2"/>
        <scheme val="minor"/>
      </rPr>
      <t>EDWIN ALEXANDER VILLEDA PORTILLO</t>
    </r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</si>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</sst>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Q&quot;#,##0.00"/>
    <numFmt numFmtId="165" formatCode="[$$-540A]#,##0.00"/>
    <numFmt numFmtId="166" formatCode="_-* #,##0.00\ [$CHF-100C]_-;\-* #,##0.00\ [$CHF-100C]_-;_-* &quot;-&quot;??\ [$CHF-100C]_-;_-@_-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165" fontId="6" fillId="0" borderId="12" xfId="0" applyNumberFormat="1" applyFont="1" applyFill="1" applyBorder="1" applyAlignment="1">
      <alignment horizontal="center" vertical="center"/>
    </xf>
    <xf numFmtId="166" fontId="6" fillId="0" borderId="9" xfId="0" applyNumberFormat="1" applyFont="1" applyFill="1" applyBorder="1" applyAlignment="1">
      <alignment horizontal="center" vertical="center"/>
    </xf>
    <xf numFmtId="166" fontId="6" fillId="0" borderId="7" xfId="0" applyNumberFormat="1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/>
    </xf>
    <xf numFmtId="164" fontId="6" fillId="0" borderId="14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Fill="1" applyBorder="1" applyAlignment="1">
      <alignment horizontal="center" vertical="center" wrapText="1"/>
    </xf>
    <xf numFmtId="164" fontId="6" fillId="0" borderId="14" xfId="0" applyNumberFormat="1" applyFont="1" applyFill="1" applyBorder="1" applyAlignment="1">
      <alignment horizontal="center" vertical="center"/>
    </xf>
    <xf numFmtId="164" fontId="6" fillId="0" borderId="13" xfId="0" applyNumberFormat="1" applyFont="1" applyFill="1" applyBorder="1" applyAlignment="1">
      <alignment horizontal="center" vertical="center"/>
    </xf>
    <xf numFmtId="165" fontId="6" fillId="0" borderId="15" xfId="0" applyNumberFormat="1" applyFont="1" applyFill="1" applyBorder="1" applyAlignment="1">
      <alignment horizontal="center" vertical="center"/>
    </xf>
    <xf numFmtId="166" fontId="6" fillId="0" borderId="16" xfId="0" applyNumberFormat="1" applyFont="1" applyFill="1" applyBorder="1" applyAlignment="1">
      <alignment horizontal="center" vertical="center"/>
    </xf>
    <xf numFmtId="164" fontId="7" fillId="2" borderId="4" xfId="0" applyNumberFormat="1" applyFont="1" applyFill="1" applyBorder="1"/>
    <xf numFmtId="165" fontId="7" fillId="2" borderId="4" xfId="0" applyNumberFormat="1" applyFont="1" applyFill="1" applyBorder="1"/>
    <xf numFmtId="166" fontId="7" fillId="2" borderId="10" xfId="0" applyNumberFormat="1" applyFont="1" applyFill="1" applyBorder="1"/>
    <xf numFmtId="0" fontId="1" fillId="3" borderId="0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28575</xdr:colOff>
      <xdr:row>10</xdr:row>
      <xdr:rowOff>609600</xdr:rowOff>
    </xdr:from>
    <xdr:to>
      <xdr:col>22</xdr:col>
      <xdr:colOff>333375</xdr:colOff>
      <xdr:row>11</xdr:row>
      <xdr:rowOff>190500</xdr:rowOff>
    </xdr:to>
    <xdr:sp macro="" textlink="">
      <xdr:nvSpPr>
        <xdr:cNvPr id="1025" name="AutoShape 1" descr="blob:https://minecogobgt-my.sharepoint.com/749e342e-7a8f-46d5-bbba-3abec2afa121"/>
        <xdr:cNvSpPr>
          <a:spLocks noChangeAspect="1" noChangeArrowheads="1"/>
        </xdr:cNvSpPr>
      </xdr:nvSpPr>
      <xdr:spPr bwMode="auto">
        <a:xfrm>
          <a:off x="15573375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104775</xdr:colOff>
      <xdr:row>0</xdr:row>
      <xdr:rowOff>28575</xdr:rowOff>
    </xdr:from>
    <xdr:to>
      <xdr:col>18</xdr:col>
      <xdr:colOff>733425</xdr:colOff>
      <xdr:row>7</xdr:row>
      <xdr:rowOff>133350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58375" y="28575"/>
          <a:ext cx="4248150" cy="1504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6"/>
  <sheetViews>
    <sheetView tabSelected="1" view="pageBreakPreview" zoomScale="60" zoomScaleNormal="100" workbookViewId="0">
      <selection activeCell="I14" sqref="I14"/>
    </sheetView>
  </sheetViews>
  <sheetFormatPr baseColWidth="10" defaultRowHeight="15" x14ac:dyDescent="0.25"/>
  <cols>
    <col min="1" max="1" width="3.7109375" customWidth="1"/>
    <col min="2" max="2" width="7.28515625" customWidth="1"/>
    <col min="3" max="3" width="26.28515625" customWidth="1"/>
    <col min="4" max="4" width="12.140625" customWidth="1"/>
    <col min="5" max="5" width="16.7109375" customWidth="1"/>
    <col min="6" max="6" width="6.85546875" customWidth="1"/>
    <col min="7" max="10" width="10.5703125" customWidth="1"/>
    <col min="11" max="11" width="9.28515625" customWidth="1"/>
    <col min="12" max="12" width="12.5703125" customWidth="1"/>
    <col min="13" max="13" width="12" customWidth="1"/>
    <col min="14" max="15" width="11.42578125" customWidth="1"/>
    <col min="16" max="16" width="9.28515625" customWidth="1"/>
    <col min="17" max="17" width="11.85546875" customWidth="1"/>
    <col min="18" max="18" width="10.28515625" customWidth="1"/>
    <col min="19" max="19" width="17" customWidth="1"/>
  </cols>
  <sheetData>
    <row r="1" spans="1:19" ht="15.75" x14ac:dyDescent="0.25">
      <c r="A1" s="33" t="s">
        <v>11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15.75" x14ac:dyDescent="0.25">
      <c r="A2" s="33" t="s">
        <v>12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19" ht="15.75" x14ac:dyDescent="0.25">
      <c r="A3" s="34" t="s">
        <v>22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</row>
    <row r="4" spans="1:19" ht="15.75" x14ac:dyDescent="0.25">
      <c r="A4" s="33" t="s">
        <v>13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</row>
    <row r="5" spans="1:19" ht="15.75" x14ac:dyDescent="0.25">
      <c r="A5" s="35" t="s">
        <v>24</v>
      </c>
      <c r="B5" s="35"/>
      <c r="C5" s="35"/>
      <c r="D5" s="35"/>
      <c r="E5" s="35"/>
      <c r="F5" s="35"/>
    </row>
    <row r="6" spans="1:19" ht="15.75" x14ac:dyDescent="0.25">
      <c r="A6" s="35" t="s">
        <v>35</v>
      </c>
      <c r="B6" s="35"/>
      <c r="C6" s="35"/>
      <c r="D6" s="35"/>
      <c r="E6" s="35"/>
      <c r="F6" s="35"/>
    </row>
    <row r="7" spans="1:19" ht="15.75" x14ac:dyDescent="0.25">
      <c r="A7" s="35" t="s">
        <v>25</v>
      </c>
      <c r="B7" s="35"/>
      <c r="C7" s="35"/>
      <c r="D7" s="35"/>
      <c r="E7" s="35"/>
      <c r="F7" s="35"/>
    </row>
    <row r="8" spans="1:19" ht="15.75" x14ac:dyDescent="0.25">
      <c r="A8" s="35" t="s">
        <v>26</v>
      </c>
      <c r="B8" s="35"/>
      <c r="C8" s="35"/>
      <c r="D8" s="35"/>
      <c r="E8" s="35"/>
      <c r="F8" s="35"/>
    </row>
    <row r="9" spans="1:19" ht="30" customHeight="1" x14ac:dyDescent="0.25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</row>
    <row r="10" spans="1:19" ht="21" customHeight="1" thickBot="1" x14ac:dyDescent="0.3">
      <c r="A10" s="32" t="s">
        <v>9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</row>
    <row r="11" spans="1:19" ht="34.5" thickBot="1" x14ac:dyDescent="0.3">
      <c r="A11" s="5" t="s">
        <v>2</v>
      </c>
      <c r="B11" s="6" t="s">
        <v>3</v>
      </c>
      <c r="C11" s="7" t="s">
        <v>8</v>
      </c>
      <c r="D11" s="6" t="s">
        <v>0</v>
      </c>
      <c r="E11" s="6" t="s">
        <v>1</v>
      </c>
      <c r="F11" s="8" t="s">
        <v>7</v>
      </c>
      <c r="G11" s="8" t="s">
        <v>4</v>
      </c>
      <c r="H11" s="8" t="s">
        <v>5</v>
      </c>
      <c r="I11" s="8" t="s">
        <v>28</v>
      </c>
      <c r="J11" s="8" t="s">
        <v>10</v>
      </c>
      <c r="K11" s="8" t="s">
        <v>27</v>
      </c>
      <c r="L11" s="8" t="s">
        <v>6</v>
      </c>
      <c r="M11" s="8" t="s">
        <v>29</v>
      </c>
      <c r="N11" s="8" t="s">
        <v>20</v>
      </c>
      <c r="O11" s="8" t="s">
        <v>32</v>
      </c>
      <c r="P11" s="8" t="s">
        <v>31</v>
      </c>
      <c r="Q11" s="8" t="s">
        <v>30</v>
      </c>
      <c r="R11" s="13" t="s">
        <v>33</v>
      </c>
      <c r="S11" s="9" t="s">
        <v>34</v>
      </c>
    </row>
    <row r="12" spans="1:19" ht="60" x14ac:dyDescent="0.25">
      <c r="A12" s="11">
        <v>1</v>
      </c>
      <c r="B12" s="12">
        <v>11</v>
      </c>
      <c r="C12" s="10" t="s">
        <v>14</v>
      </c>
      <c r="D12" s="10" t="s">
        <v>17</v>
      </c>
      <c r="E12" s="10" t="s">
        <v>21</v>
      </c>
      <c r="F12" s="14">
        <v>0</v>
      </c>
      <c r="G12" s="14">
        <v>5373</v>
      </c>
      <c r="H12" s="14">
        <f>375+375</f>
        <v>750</v>
      </c>
      <c r="I12" s="14">
        <v>483.57</v>
      </c>
      <c r="J12" s="14">
        <f>200+360</f>
        <v>560</v>
      </c>
      <c r="K12" s="14">
        <v>250</v>
      </c>
      <c r="L12" s="14">
        <v>275</v>
      </c>
      <c r="M12" s="14">
        <v>2350</v>
      </c>
      <c r="N12" s="14">
        <f t="shared" ref="N12:N13" si="0">SUM(F12:M12)*6.87</f>
        <v>68985.585900000005</v>
      </c>
      <c r="O12" s="14">
        <f>SUM(F12:N12)</f>
        <v>79027.155900000012</v>
      </c>
      <c r="P12" s="15">
        <f>1332.32+47.58+502.08</f>
        <v>1881.9799999999998</v>
      </c>
      <c r="Q12" s="15">
        <f>O12-P12</f>
        <v>77145.175900000017</v>
      </c>
      <c r="R12" s="18">
        <f>Q12/7.87</f>
        <v>9802.4365819567993</v>
      </c>
      <c r="S12" s="19">
        <v>7708.64</v>
      </c>
    </row>
    <row r="13" spans="1:19" ht="60" x14ac:dyDescent="0.25">
      <c r="A13" s="1">
        <f>+A12+1</f>
        <v>2</v>
      </c>
      <c r="B13" s="2">
        <v>11</v>
      </c>
      <c r="C13" s="3" t="s">
        <v>15</v>
      </c>
      <c r="D13" s="4" t="s">
        <v>18</v>
      </c>
      <c r="E13" s="4" t="s">
        <v>21</v>
      </c>
      <c r="F13" s="16">
        <v>0</v>
      </c>
      <c r="G13" s="16">
        <v>3500</v>
      </c>
      <c r="H13" s="16">
        <f>375+375</f>
        <v>750</v>
      </c>
      <c r="I13" s="16">
        <v>385</v>
      </c>
      <c r="J13" s="16">
        <f>200+360</f>
        <v>560</v>
      </c>
      <c r="K13" s="16">
        <v>250</v>
      </c>
      <c r="L13" s="16">
        <v>275</v>
      </c>
      <c r="M13" s="16">
        <v>2350</v>
      </c>
      <c r="N13" s="14">
        <f t="shared" si="0"/>
        <v>55440.9</v>
      </c>
      <c r="O13" s="14">
        <f>SUM(F13:N13)</f>
        <v>63510.9</v>
      </c>
      <c r="P13" s="17">
        <f>980.85+37.73+403.5</f>
        <v>1422.08</v>
      </c>
      <c r="Q13" s="15">
        <f t="shared" ref="Q13:Q15" si="1">O13-P13</f>
        <v>62088.82</v>
      </c>
      <c r="R13" s="18">
        <f t="shared" ref="R13:R15" si="2">Q13/7.87</f>
        <v>7889.3036848792881</v>
      </c>
      <c r="S13" s="20">
        <v>6204.15</v>
      </c>
    </row>
    <row r="14" spans="1:19" ht="60" customHeight="1" x14ac:dyDescent="0.25">
      <c r="A14" s="11">
        <v>3</v>
      </c>
      <c r="B14" s="12">
        <v>11</v>
      </c>
      <c r="C14" s="10" t="s">
        <v>23</v>
      </c>
      <c r="D14" s="10" t="s">
        <v>18</v>
      </c>
      <c r="E14" s="4" t="s">
        <v>21</v>
      </c>
      <c r="F14" s="14">
        <v>0</v>
      </c>
      <c r="G14" s="14">
        <v>3500</v>
      </c>
      <c r="H14" s="14">
        <f>375+375</f>
        <v>750</v>
      </c>
      <c r="I14" s="14">
        <v>385</v>
      </c>
      <c r="J14" s="14">
        <f>200+360</f>
        <v>560</v>
      </c>
      <c r="K14" s="14">
        <v>250</v>
      </c>
      <c r="L14" s="14">
        <v>275</v>
      </c>
      <c r="M14" s="14">
        <v>2350</v>
      </c>
      <c r="N14" s="14">
        <f>SUM(F14:M14)*6.87</f>
        <v>55440.9</v>
      </c>
      <c r="O14" s="14">
        <f>SUM(F14:N14)</f>
        <v>63510.9</v>
      </c>
      <c r="P14" s="17">
        <f t="shared" ref="P14" si="3">980.85+37.73+403.5</f>
        <v>1422.08</v>
      </c>
      <c r="Q14" s="15">
        <f t="shared" si="1"/>
        <v>62088.82</v>
      </c>
      <c r="R14" s="18">
        <f t="shared" si="2"/>
        <v>7889.3036848792881</v>
      </c>
      <c r="S14" s="20">
        <f>S13</f>
        <v>6204.15</v>
      </c>
    </row>
    <row r="15" spans="1:19" ht="60.75" thickBot="1" x14ac:dyDescent="0.3">
      <c r="A15" s="1">
        <v>4</v>
      </c>
      <c r="B15" s="2">
        <v>11</v>
      </c>
      <c r="C15" s="3" t="s">
        <v>16</v>
      </c>
      <c r="D15" s="4" t="s">
        <v>19</v>
      </c>
      <c r="E15" s="21" t="s">
        <v>21</v>
      </c>
      <c r="F15" s="22">
        <v>0</v>
      </c>
      <c r="G15" s="22">
        <v>6759</v>
      </c>
      <c r="H15" s="22">
        <v>0</v>
      </c>
      <c r="I15" s="22">
        <v>608.30999999999995</v>
      </c>
      <c r="J15" s="22">
        <v>200</v>
      </c>
      <c r="K15" s="22">
        <v>250</v>
      </c>
      <c r="L15" s="22">
        <v>1500</v>
      </c>
      <c r="M15" s="22">
        <v>7479</v>
      </c>
      <c r="N15" s="23">
        <f>SUM(F15:M15)*6.87</f>
        <v>115390.64969999998</v>
      </c>
      <c r="O15" s="23">
        <f>SUM(F15:N15)</f>
        <v>132186.95969999998</v>
      </c>
      <c r="P15" s="24">
        <f>2256.95+75.23+839.82</f>
        <v>3172</v>
      </c>
      <c r="Q15" s="25">
        <f t="shared" si="1"/>
        <v>129014.95969999998</v>
      </c>
      <c r="R15" s="26">
        <f t="shared" si="2"/>
        <v>16393.260444726806</v>
      </c>
      <c r="S15" s="27">
        <v>12891.66</v>
      </c>
    </row>
    <row r="16" spans="1:19" ht="15.75" thickBot="1" x14ac:dyDescent="0.3">
      <c r="E16" s="5" t="s">
        <v>36</v>
      </c>
      <c r="F16" s="28">
        <f>SUM(F12:F15)</f>
        <v>0</v>
      </c>
      <c r="G16" s="28">
        <f t="shared" ref="G16:S16" si="4">SUM(G12:G15)</f>
        <v>19132</v>
      </c>
      <c r="H16" s="28">
        <f t="shared" si="4"/>
        <v>2250</v>
      </c>
      <c r="I16" s="28">
        <f t="shared" si="4"/>
        <v>1861.8799999999999</v>
      </c>
      <c r="J16" s="28">
        <f t="shared" si="4"/>
        <v>1880</v>
      </c>
      <c r="K16" s="28">
        <f t="shared" si="4"/>
        <v>1000</v>
      </c>
      <c r="L16" s="28">
        <f t="shared" si="4"/>
        <v>2325</v>
      </c>
      <c r="M16" s="28">
        <f t="shared" si="4"/>
        <v>14529</v>
      </c>
      <c r="N16" s="28">
        <f t="shared" si="4"/>
        <v>295258.03559999994</v>
      </c>
      <c r="O16" s="28">
        <f t="shared" si="4"/>
        <v>338235.91559999995</v>
      </c>
      <c r="P16" s="28">
        <f t="shared" si="4"/>
        <v>7898.1399999999994</v>
      </c>
      <c r="Q16" s="28">
        <f t="shared" si="4"/>
        <v>330337.77559999999</v>
      </c>
      <c r="R16" s="29">
        <f t="shared" si="4"/>
        <v>41974.304396442181</v>
      </c>
      <c r="S16" s="30">
        <f t="shared" si="4"/>
        <v>33008.600000000006</v>
      </c>
    </row>
  </sheetData>
  <mergeCells count="10">
    <mergeCell ref="A9:S9"/>
    <mergeCell ref="A10:S10"/>
    <mergeCell ref="A1:S1"/>
    <mergeCell ref="A2:S2"/>
    <mergeCell ref="A3:S3"/>
    <mergeCell ref="A4:S4"/>
    <mergeCell ref="A5:F5"/>
    <mergeCell ref="A6:F6"/>
    <mergeCell ref="A7:F7"/>
    <mergeCell ref="A8:F8"/>
  </mergeCells>
  <printOptions horizontalCentered="1"/>
  <pageMargins left="0.39370078740157483" right="0.19685039370078741" top="0.39370078740157483" bottom="0.39370078740157483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ARTICULO 10 NUMERAL 4 MPG OMC</vt:lpstr>
      <vt:lpstr>'ARTICULO 10 NUMERAL 4 MPG OMC'!Área_de_impresión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Edwin Alexander Villeda Portillo</cp:lastModifiedBy>
  <cp:lastPrinted>2026-07-03T16:54:03Z</cp:lastPrinted>
  <dcterms:created xsi:type="dcterms:W3CDTF">2017-12-05T18:01:17Z</dcterms:created>
  <dcterms:modified xsi:type="dcterms:W3CDTF">2026-07-03T16:54:09Z</dcterms:modified>
</cp:coreProperties>
</file>