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DESKTOPCIFUENTES\Desktop\escritorio\INFORMACION PUBLICA\2025\INFORMACIÓN PÚBLICA 6JUNIO 2025\"/>
    </mc:Choice>
  </mc:AlternateContent>
  <xr:revisionPtr revIDLastSave="0" documentId="8_{8B2DAA66-AE5C-4FF2-BF36-C5B18C41DFE8}" xr6:coauthVersionLast="47" xr6:coauthVersionMax="47" xr10:uidLastSave="{00000000-0000-0000-0000-000000000000}"/>
  <bookViews>
    <workbookView xWindow="-120" yWindow="-120" windowWidth="29040" windowHeight="15720" activeTab="1" xr2:uid="{00000000-000D-0000-FFFF-FFFF00000000}"/>
  </bookViews>
  <sheets>
    <sheet name="PROYECCION 2025" sheetId="2" r:id="rId1"/>
    <sheet name="EJECUCIÓN" sheetId="3" r:id="rId2"/>
    <sheet name="INCREMENTO DE METAS 8,897" sheetId="4" r:id="rId3"/>
    <sheet name="INCREMENTO DE METAS 1145" sheetId="5" r:id="rId4"/>
    <sheet name="Hoja1" sheetId="6" r:id="rId5"/>
  </sheets>
  <externalReferences>
    <externalReference r:id="rId6"/>
  </externalReferences>
  <calcPr calcId="191029"/>
</workbook>
</file>

<file path=xl/calcChain.xml><?xml version="1.0" encoding="utf-8"?>
<calcChain xmlns="http://schemas.openxmlformats.org/spreadsheetml/2006/main">
  <c r="P18" i="3" l="1"/>
  <c r="P17" i="3" s="1"/>
  <c r="P20" i="3"/>
  <c r="P24" i="3"/>
  <c r="P23" i="3"/>
  <c r="O17" i="3"/>
  <c r="J24" i="6"/>
  <c r="J23" i="6"/>
  <c r="J22" i="6"/>
  <c r="J21" i="6"/>
  <c r="J20" i="6"/>
  <c r="J19" i="6"/>
  <c r="J18" i="6"/>
  <c r="J17" i="6" s="1"/>
  <c r="I17" i="6"/>
  <c r="H17" i="6"/>
  <c r="E10" i="6"/>
  <c r="E8" i="6"/>
  <c r="D5" i="6"/>
  <c r="D4" i="6"/>
  <c r="D3" i="6"/>
  <c r="A2" i="6"/>
  <c r="A1" i="6"/>
  <c r="M18" i="3"/>
  <c r="M23" i="3"/>
  <c r="J24" i="5" l="1"/>
  <c r="J23" i="5"/>
  <c r="J22" i="5"/>
  <c r="J21" i="5"/>
  <c r="J20" i="5"/>
  <c r="J19" i="5"/>
  <c r="J18" i="5"/>
  <c r="J17" i="5" s="1"/>
  <c r="I17" i="5"/>
  <c r="H17" i="5"/>
  <c r="E10" i="5"/>
  <c r="E8" i="5"/>
  <c r="D5" i="5"/>
  <c r="D4" i="5"/>
  <c r="D3" i="5"/>
  <c r="A2" i="5"/>
  <c r="A1" i="5"/>
  <c r="L18" i="3"/>
  <c r="L20" i="3"/>
  <c r="L23" i="3"/>
  <c r="I17" i="3"/>
  <c r="I18" i="3"/>
  <c r="J24" i="4" l="1"/>
  <c r="J23" i="4"/>
  <c r="J22" i="4"/>
  <c r="J21" i="4"/>
  <c r="J20" i="4"/>
  <c r="J19" i="4"/>
  <c r="J18" i="4"/>
  <c r="I17" i="4"/>
  <c r="H17" i="4"/>
  <c r="E10" i="4"/>
  <c r="E8" i="4"/>
  <c r="D5" i="4"/>
  <c r="D4" i="4"/>
  <c r="D3" i="4"/>
  <c r="A2" i="4"/>
  <c r="A1" i="4"/>
  <c r="J17" i="4" l="1"/>
  <c r="X24" i="3"/>
  <c r="S24" i="3"/>
  <c r="N24" i="3"/>
  <c r="X23" i="3"/>
  <c r="S23" i="3"/>
  <c r="J23" i="3"/>
  <c r="N23" i="3" s="1"/>
  <c r="X22" i="3"/>
  <c r="S22" i="3"/>
  <c r="N22" i="3"/>
  <c r="X21" i="3"/>
  <c r="S21" i="3"/>
  <c r="N21" i="3"/>
  <c r="X20" i="3"/>
  <c r="S20" i="3"/>
  <c r="J20" i="3"/>
  <c r="N20" i="3" s="1"/>
  <c r="X19" i="3"/>
  <c r="S19" i="3"/>
  <c r="N19" i="3"/>
  <c r="X18" i="3"/>
  <c r="S18" i="3"/>
  <c r="J18" i="3"/>
  <c r="J17" i="3" s="1"/>
  <c r="X17" i="3"/>
  <c r="S17" i="3"/>
  <c r="M17" i="3"/>
  <c r="L17" i="3"/>
  <c r="K17" i="3"/>
  <c r="Y24" i="3" l="1"/>
  <c r="Z24" i="3" s="1"/>
  <c r="Y22" i="3"/>
  <c r="Z22" i="3" s="1"/>
  <c r="Y21" i="3"/>
  <c r="Z21" i="3" s="1"/>
  <c r="Y19" i="3"/>
  <c r="Z19" i="3" s="1"/>
  <c r="N17" i="3"/>
  <c r="Y17" i="3" s="1"/>
  <c r="Z17" i="3" s="1"/>
  <c r="Y23" i="3"/>
  <c r="Z23" i="3" s="1"/>
  <c r="Y20" i="3"/>
  <c r="Z20" i="3" s="1"/>
  <c r="N18" i="3"/>
  <c r="Y18" i="3" s="1"/>
  <c r="Z18" i="3" s="1"/>
  <c r="X24" i="2"/>
  <c r="S24" i="2"/>
  <c r="N24" i="2"/>
  <c r="X23" i="2"/>
  <c r="S23" i="2"/>
  <c r="N23" i="2"/>
  <c r="Y23" i="2" s="1"/>
  <c r="Z23" i="2" s="1"/>
  <c r="X22" i="2"/>
  <c r="S22" i="2"/>
  <c r="N22" i="2"/>
  <c r="X21" i="2"/>
  <c r="Y21" i="2" s="1"/>
  <c r="Z21" i="2" s="1"/>
  <c r="S21" i="2"/>
  <c r="N21" i="2"/>
  <c r="X20" i="2"/>
  <c r="S20" i="2"/>
  <c r="N20" i="2"/>
  <c r="X19" i="2"/>
  <c r="S19" i="2"/>
  <c r="N19" i="2"/>
  <c r="X18" i="2"/>
  <c r="S18" i="2"/>
  <c r="N18" i="2"/>
  <c r="W17" i="2"/>
  <c r="V17" i="2"/>
  <c r="U17" i="2"/>
  <c r="T17" i="2"/>
  <c r="R17" i="2"/>
  <c r="Q17" i="2"/>
  <c r="P17" i="2"/>
  <c r="O17" i="2"/>
  <c r="M17" i="2"/>
  <c r="L17" i="2"/>
  <c r="K17" i="2"/>
  <c r="J17" i="2"/>
  <c r="I17" i="2"/>
  <c r="H17" i="2"/>
  <c r="Y19" i="2" l="1"/>
  <c r="Z19" i="2" s="1"/>
  <c r="S17" i="2"/>
  <c r="Y20" i="2"/>
  <c r="Z20" i="2" s="1"/>
  <c r="X17" i="2"/>
  <c r="N17" i="2"/>
  <c r="Y22" i="2"/>
  <c r="Z22" i="2" s="1"/>
  <c r="Y24" i="2"/>
  <c r="Z24" i="2" s="1"/>
  <c r="Y18" i="2"/>
  <c r="Z18" i="2" s="1"/>
  <c r="Y17" i="2" l="1"/>
  <c r="Z17" i="2" s="1"/>
</calcChain>
</file>

<file path=xl/sharedStrings.xml><?xml version="1.0" encoding="utf-8"?>
<sst xmlns="http://schemas.openxmlformats.org/spreadsheetml/2006/main" count="266" uniqueCount="86">
  <si>
    <t>Ser la institución rectora del desarrollo económico nacional para crear oportunidades de inversión y generación de empleo formal.</t>
  </si>
  <si>
    <t xml:space="preserve">Contribuir  a la mejora de las condiciones de vida de los guatemaltecos, apoyando el incremento de  la competitividad  del país, fomentando la inversión, desarrollando las Micro, Pequeñas y Medianas Empresas  y  fortaleciendo el comercio exterior. </t>
  </si>
  <si>
    <t xml:space="preserve">VINCULACIÓN INSTITUCIONAL </t>
  </si>
  <si>
    <t>UNIDAD DE MEDIDA</t>
  </si>
  <si>
    <t xml:space="preserve">ACCIONES </t>
  </si>
  <si>
    <t xml:space="preserve">Ene  </t>
  </si>
  <si>
    <t xml:space="preserve">Feb       </t>
  </si>
  <si>
    <t xml:space="preserve">Mar </t>
  </si>
  <si>
    <t xml:space="preserve">Abr </t>
  </si>
  <si>
    <t xml:space="preserve">May </t>
  </si>
  <si>
    <t xml:space="preserve">Jun </t>
  </si>
  <si>
    <t xml:space="preserve">Jul </t>
  </si>
  <si>
    <t xml:space="preserve">Ago </t>
  </si>
  <si>
    <t xml:space="preserve">Sep </t>
  </si>
  <si>
    <t xml:space="preserve">Oct </t>
  </si>
  <si>
    <t>Nov</t>
  </si>
  <si>
    <t xml:space="preserve">Dic </t>
  </si>
  <si>
    <t>Persona</t>
  </si>
  <si>
    <t xml:space="preserve">Documento </t>
  </si>
  <si>
    <t>Registro de marcas, patentes y derechos de autor.</t>
  </si>
  <si>
    <t xml:space="preserve">Registro de nombres comerciales y señales de propaganda </t>
  </si>
  <si>
    <t xml:space="preserve">Registro de renovaciones, traspasos y modificaciones de marcas </t>
  </si>
  <si>
    <t xml:space="preserve">Anualidades de Patentes de invención, modelos de utilidad y diseños industriales </t>
  </si>
  <si>
    <t>Implementación del boletín oficial -BORPI-</t>
  </si>
  <si>
    <t xml:space="preserve">Generar las condiciones que permitan la atracción de inversiones para la creación de empleo digno y así promover el desarrollo económico de los guatemaltecos.  </t>
  </si>
  <si>
    <t xml:space="preserve">RESULTADO INSTITUCIONAL </t>
  </si>
  <si>
    <t xml:space="preserve">PRODUCTO </t>
  </si>
  <si>
    <t>SUBPRODUCTO</t>
  </si>
  <si>
    <t xml:space="preserve">META INICIAL </t>
  </si>
  <si>
    <t xml:space="preserve">AVANCE ACUMULADO ENERO-DICIEMBRE </t>
  </si>
  <si>
    <t xml:space="preserve">% AVANCE ACUMULADO ENERO - DICIEMBRE </t>
  </si>
  <si>
    <t xml:space="preserve">INFORMACIÓN RELEVANTE/ALERTAS/ PROBLEMAS </t>
  </si>
  <si>
    <t xml:space="preserve">OBJETIVO OPERATIVO </t>
  </si>
  <si>
    <t xml:space="preserve">Acción </t>
  </si>
  <si>
    <t xml:space="preserve">Actividad </t>
  </si>
  <si>
    <t xml:space="preserve"> Servicios de Registro de Patentes Comerciales y Títulos de Propiedad Intelectual.</t>
  </si>
  <si>
    <t xml:space="preserve">REGISTRO DE LA PROPIEDAD INTELECTUAL </t>
  </si>
  <si>
    <t>No.</t>
  </si>
  <si>
    <t>VISIÓN</t>
  </si>
  <si>
    <t>MISIÓN</t>
  </si>
  <si>
    <t>OBJETIVO ESTRATÉGICO</t>
  </si>
  <si>
    <t>Brindar certeza jurídica a través de los servicios registrales que presta el Ministerio de Economía.</t>
  </si>
  <si>
    <t xml:space="preserve">PROGRAMA 11 : SERVICIOS REGISTRALES </t>
  </si>
  <si>
    <t xml:space="preserve">INDICADOR </t>
  </si>
  <si>
    <t>Búsquedas</t>
  </si>
  <si>
    <t xml:space="preserve">META VIGENTE  </t>
  </si>
  <si>
    <r>
      <t xml:space="preserve">AVANCE FÍSICO 1ER. </t>
    </r>
    <r>
      <rPr>
        <b/>
        <sz val="9"/>
        <color indexed="8"/>
        <rFont val="Times New Roman"/>
        <family val="1"/>
      </rPr>
      <t xml:space="preserve">CUATRIMESTRE </t>
    </r>
  </si>
  <si>
    <r>
      <t xml:space="preserve">AVANCE FÍSICO 2DO. </t>
    </r>
    <r>
      <rPr>
        <b/>
        <sz val="9"/>
        <color indexed="8"/>
        <rFont val="Times New Roman"/>
        <family val="1"/>
      </rPr>
      <t>CUATRIMESTRE</t>
    </r>
  </si>
  <si>
    <r>
      <t xml:space="preserve">AVANCE FÍSICO 3ER. </t>
    </r>
    <r>
      <rPr>
        <b/>
        <sz val="9"/>
        <color indexed="8"/>
        <rFont val="Times New Roman"/>
        <family val="1"/>
      </rPr>
      <t xml:space="preserve">CUATRIMESTRE </t>
    </r>
  </si>
  <si>
    <t xml:space="preserve">                                                             </t>
  </si>
  <si>
    <t>Protección, estímulo y fomento de la actividad intelectual que tienen aplicación en el campo de la industria y el comercio  y en participar a lo relativo a la adquisición, mantenimiento y protección de los signos distintivos, de las patentes de invención, y de los modelos de utilidad de los diseños industriales, así como la protección de los secretos empresariales y disposiciones relacionadas con el combate de la competencia desleal, en cumplimiento de la Ley de Propiedad Industrial y Ley de Derechos de Autor y Derechos Conexos y sus Modificaciones.</t>
  </si>
  <si>
    <t>Personas individuales y jurídicas beneficiadas con  servicios de registro de  patentes comerciales y títulos de propiedad intelectual</t>
  </si>
  <si>
    <t>Resoluciones, notificaciones y edictos</t>
  </si>
  <si>
    <t>Para el 2025, se ha incrementado a 251,885 el número de personas individuales y jurídicas beneficiadas con servicios registrales (Línea base de 120,008 en 2019 a 251,885 en 2025)</t>
  </si>
  <si>
    <t xml:space="preserve">Tasa  de personas individuales y jurídicas beneficiadas con servicios registrales simplificados y automatizados  </t>
  </si>
  <si>
    <t xml:space="preserve">SEGUIMIENTO MENSUAL Y CUATRIMESTRAL DE EJECUCIÓN DE METAS FÍSICAS </t>
  </si>
  <si>
    <t xml:space="preserve">        MINISTERIO DE ECONOMÍA 
MATRIZ DE PLANIFICACIÓN, POA 2025</t>
  </si>
  <si>
    <t>EJECUCIÓN MENSUAL, CUATRIMESTRAL Y ANUAL,  POA 2025</t>
  </si>
  <si>
    <t>PRESUPUESTO VIGENTE 2025     EN  Q.</t>
  </si>
  <si>
    <t xml:space="preserve">Personas individuales y jurídicas beneficiadas con títulos de derechos de propiedad intelectual </t>
  </si>
  <si>
    <t>¨Registro</t>
  </si>
  <si>
    <t>PRESUPUESTO APROBADO MEDIANTE DECRETO 36-2024, LEY DE PRESUPUESTO GENERAL DE INGRESOS Y EGRESOS DEL ESTADO PARA EL EJERCICIO FISCAL 2025</t>
  </si>
  <si>
    <r>
      <rPr>
        <b/>
        <i/>
        <sz val="10"/>
        <rFont val="Times New Roman"/>
        <family val="1"/>
      </rPr>
      <t xml:space="preserve">Vnculación Institucional : Plan Nacional de Desarrollo EJE KATÚN 2032: Riqueza para todas y todos y Bienestar para la Gente .
Objetivos de Desarrollo Sostenible -ODS-: ODS 1. Terminar con la pobreza en todas sus formas y en  todas partes. Meta: 1.4:  Para el 2030, asegurar que todos los hombres y mujeres , en particular los pobres y vulnerables tengan iguales derechos a los recursos económicos, nueva tecnología apropiada y servicios financieros , incluyendo las microfinanzas. ODS2 Para el 2030, poner fin al hambre y asegurar el acceso a todas las personas , en particular los pobres y las personas en  situaciones  vulnerables, Meta: 2.1. ODS4: Garantizar una educación inclusiva , equitativa y de c calidad y promover oportunidades de aprendizaje durante toda la vida para todos Meta 4.4 ODS 8: Promover el crecimiento económico sostenido, inclusivo y sostenible, el empleo pleno y productivo y el trabajo decente para todos. Metas: 8.1, 8.2  y  8.3 ;ODS 9. Construir infraestructura resiliente, promover la industrialización inclusiva y sostenible y fomentar la innovación. Meta : 9.3 , ODS 10. Reducir las desigualdad en  y entre los países. Meta.10.2.  ODS 12. Producción y consumo responsables garantizar modalidades de consumo y producción n sostenible , Meta 12.7 , Promover prácticas de adquisición pública que sean sostenibles, de conformidad con las políticas y prioridades nacionales ,  ODS 16  Promover sociedades pacíficas e inclusivas para el desarrollo sostenible, facilitar el acceso a la justicia para todos y crear instituciones eficaces, responsables e inclusivas a todos los niveles, Meta 16.6.2  Proporción de la población que se siente satisfecha con su última experiencia de los servicios públicos. Prioridades Nacionales de Desarrollo: Prioridad 1: Reducción de la pobreza y protección social. MED 1: Para el 2030, potenciar y promover la inclusión social, económica y política de todos, independientemente de su edad , raza etnia , origen, religión o situación económica u otra condición. Prioridad 4: Empleo e inversión . MED 6: En 2032, el crecimiento del PIB real ha sido paulatino y sostenido, hasta alcanzar una tasa no menor del 5.4%: a) Rango entre 3.4 y 4.4% en el quinquenio 2015-2020 b) Rango entre 4.4 y 5.4 en el quinquenio 2021-2025. c) No menor del 5.4 en los siguientes años, hasta llegar a 2032. MED 7: Se ha reducido la precariedad laboral mediante la generación de empleos decentes y de calidad a) Disminución gradual de la tasa de subempleo a partir del último dato disponible: 16.9%, b) Disminución gradual de la informalidad a partir del último dato disponible: 69.2%, c) Disminución gradual de la tasa de desempleo a partir del último dato disponible: 3.2%., d) Eliminación del porcentaje de trabajadores que viven en pobreza extrema. MED 8: Turismo Sostenible: Para 2030, elaborar y poner en práctica políticas encaminadas a promover el turismo sostenible que cree puestos de trabajo y promueva la cultura y los productos locales . 
PGG 204-2028:Principios: La equidad como eje orientador de la función pública, Un país plural , Impulsar la economía humana,Territorializar el desarrollo.  OBJETIVOS:  Rescatar  urgentemente el Estado ante la corrupción ,•Realizar las acciones catalíticas que detonarán los cambios necesarios y Fundar los cimientos del desarrollo sostenible : . EJES ESTRATÉGICOS POR UN PASÍS PARA VIVIR.;EJE ESTRATEGICO 1. HACIA UNA FUNCIÓN PÚBLICA LEGÍTIMA Y EFICAZ: Línea Estratégica de fortlecer mecanismos de Gobierno Abierto y Electrónico para los servicios ´públicos y rendición de cuentas .,•  EJE ESTRÁTEGICO: 2. DESARROLLO SOCIAL:Línea Estratégica: Desarrollo del Emprendimiento y de la Microempresa  y Línea Estratégica: Igualdad de Género y Empoderamiento Económico de las Mujeres:Inclusión Financiera de Mujeres Empresarias. EJE ESTRÁTEGICO: 4. LUCHA CONTRA LA DESNUTRICIÓN Y MALNUTRICIÓN :Línea Estratégica: Fortalecimiento de la Producción Agropecuaria y Generación de Ingresos EJE ESTRÁTEGICO: 6. AVANZANDO PARA CERRAR LA BRECHA DIGITAL CON TECNOLOGÍA E INNOVACIÓN : Línea Estratégica: Inversión y Desarrollo Económico.  Línea Estratégica: Fomento a la Inversión Mediante Certeza Jurídica.
</t>
    </r>
    <r>
      <rPr>
        <b/>
        <i/>
        <sz val="7.5"/>
        <rFont val="Times New Roman"/>
        <family val="1"/>
      </rPr>
      <t xml:space="preserve">
</t>
    </r>
  </si>
  <si>
    <t xml:space="preserve">SEGUIMIENTO MENSUAL Y CUATRIMESTRAL  DE EJECUCIÓN DE METAS FÍSICAS </t>
  </si>
  <si>
    <t xml:space="preserve">RESULTADO FINAL </t>
  </si>
  <si>
    <t xml:space="preserve">Para el año 2025 se ha incrementado en 10.0 puntos porcentuales el flujo de Inversión Extranjera Directa en el país, que permite mejoras en el crecimiento económico y el empleo productivo (Línea base US$998.2 millones en 2019 a 1,098.2 en el 2025).  
</t>
  </si>
  <si>
    <t xml:space="preserve">AVANCE FÍSICO 1ER. CUATRIMESTRE </t>
  </si>
  <si>
    <t>AVANCE FÍSICO 2DO. CUATRIMESTRE</t>
  </si>
  <si>
    <t xml:space="preserve">AVANCE FÍSICO 3ER. CUATRIMESTRE </t>
  </si>
  <si>
    <t>PRESUPUESTO VIGENTE 2023     EN  Q.</t>
  </si>
  <si>
    <t>Personas individuales y jurídicas beneficiadas con
títulos de derechos de propiedad intelectual</t>
  </si>
  <si>
    <t>Resoluciones , notificaciones y edictos</t>
  </si>
  <si>
    <t xml:space="preserve">00.00% DE EJECUCIÓN </t>
  </si>
  <si>
    <t xml:space="preserve"> Protección, estímulo y fomento de la actividad intelectual que tienen aplicación en el campo de la industria y el comercio  y en participar a lo relativo a la adquisición, mantenimiento y protección de los signos distintivos, de las patentes de invención, y de los modelos de utilidad de los diseños industriales, así como la protección de los secretos empresariales y disposiciones relacionadas con el combate de la competencia desleal, en cumplimiento de la Ley de Propiedad Industrial y Ley de Derechos de Autor y Derechos Conexos y sus Modificaciones.</t>
  </si>
  <si>
    <t>MODIFICACIÓN</t>
  </si>
  <si>
    <t xml:space="preserve">META VIGENTE </t>
  </si>
  <si>
    <t>JUSTIFICACIÓN</t>
  </si>
  <si>
    <t>Personas individuales y jurídicas beneficiadas con  servicios de registro de  patentes comerciales y títulos de propiedad intelectual.</t>
  </si>
  <si>
    <t>Personas individuales y jurídicas beneficiadas con títulos de derechos de propiedad intelectual.</t>
  </si>
  <si>
    <t xml:space="preserve">Persona </t>
  </si>
  <si>
    <t>Busquedas</t>
  </si>
  <si>
    <t>Se realiza el incremento en las metas por el cumplimiento del Decreto 36-2024 Ley del Presupuesto General de Ingresos y Egresos del Estado para el Ejercicio Fiscal 2025, atendiendo la vinvulación de Plan-Presupuesto respecto a las metas fisicas.</t>
  </si>
  <si>
    <t xml:space="preserve">Se realiza el incremento en las metas por la reasignación presupuestaria al renglón 029 "Otras remuneraciones de personal permanente" para el ejercicio fiscal 2025 para realización de contratos técnicos y profesionales. </t>
  </si>
  <si>
    <t xml:space="preserve">Se realiza el incremento en las metas por la reasignación presupuestaria al renglón 029 "Otras remuneraciones de personal permanente" para el ejercicio fiscal 2025 la cual servira para realización de contratos técnicos y profesionales nuevos esto por el crecimiento de presentaciones de solicitudes electronicas. </t>
  </si>
  <si>
    <t>RPI-MET-06 JUNIO 2025</t>
  </si>
  <si>
    <t>% DE EJECUCIÓN
44.30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</si>
</sst>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quot;Q&quot;* #,##0.00_);_(&quot;Q&quot;* \(#,##0.00\);_(&quot;Q&quot;* &quot;-&quot;??_);_(@_)"/>
  </numFmts>
  <fonts count="48" x14ac:knownFonts="1">
    <font>
      <sz val="11"/>
      <color theme="1"/>
      <name val="Calibri"/>
      <family val="2"/>
      <scheme val="minor"/>
    </font>
    <font>
      <sz val="11"/>
      <color theme="1"/>
      <name val="Calibri"/>
      <family val="2"/>
      <scheme val="minor"/>
    </font>
    <font>
      <b/>
      <sz val="14"/>
      <color theme="0"/>
      <name val="Times New Roman"/>
      <family val="1"/>
    </font>
    <font>
      <sz val="10"/>
      <name val="Times New Roman"/>
      <family val="1"/>
    </font>
    <font>
      <sz val="10"/>
      <name val="Arial"/>
      <family val="2"/>
    </font>
    <font>
      <b/>
      <sz val="10"/>
      <name val="Times New Roman"/>
      <family val="1"/>
    </font>
    <font>
      <sz val="11"/>
      <color theme="1"/>
      <name val="Candara"/>
      <family val="2"/>
    </font>
    <font>
      <b/>
      <sz val="10"/>
      <color indexed="8"/>
      <name val="Times New Roman"/>
      <family val="1"/>
    </font>
    <font>
      <b/>
      <sz val="11"/>
      <color indexed="8"/>
      <name val="Candara"/>
      <family val="2"/>
    </font>
    <font>
      <b/>
      <sz val="12"/>
      <name val="Times New Roman"/>
      <family val="1"/>
    </font>
    <font>
      <b/>
      <sz val="10"/>
      <color theme="1"/>
      <name val="Times New Roman"/>
      <family val="1"/>
    </font>
    <font>
      <sz val="12"/>
      <name val="Arial"/>
      <family val="2"/>
    </font>
    <font>
      <b/>
      <sz val="10"/>
      <color rgb="FF000000"/>
      <name val="Times New Roman"/>
      <family val="1"/>
    </font>
    <font>
      <sz val="10"/>
      <color theme="1"/>
      <name val="Times New Roman"/>
      <family val="1"/>
    </font>
    <font>
      <sz val="10"/>
      <color rgb="FF000000"/>
      <name val="Times New Roman"/>
      <family val="1"/>
    </font>
    <font>
      <b/>
      <sz val="14"/>
      <name val="Times New Roman"/>
      <family val="1"/>
    </font>
    <font>
      <b/>
      <i/>
      <sz val="12"/>
      <color theme="1"/>
      <name val="Times New Roman"/>
      <family val="1"/>
    </font>
    <font>
      <b/>
      <i/>
      <sz val="12"/>
      <name val="Times New Roman"/>
      <family val="1"/>
    </font>
    <font>
      <b/>
      <i/>
      <sz val="11"/>
      <name val="Times New Roman"/>
      <family val="1"/>
    </font>
    <font>
      <b/>
      <i/>
      <sz val="10"/>
      <name val="Times New Roman"/>
      <family val="1"/>
    </font>
    <font>
      <b/>
      <sz val="10"/>
      <name val="Arial"/>
      <family val="2"/>
    </font>
    <font>
      <b/>
      <i/>
      <sz val="12"/>
      <color theme="0"/>
      <name val="Times New Roman"/>
      <family val="1"/>
    </font>
    <font>
      <b/>
      <i/>
      <sz val="11"/>
      <color theme="1"/>
      <name val="Candara"/>
      <family val="2"/>
    </font>
    <font>
      <b/>
      <i/>
      <sz val="10"/>
      <color theme="0"/>
      <name val="Times New Roman"/>
      <family val="1"/>
    </font>
    <font>
      <b/>
      <i/>
      <sz val="10"/>
      <color theme="0"/>
      <name val="Candara"/>
      <family val="2"/>
    </font>
    <font>
      <sz val="10"/>
      <color indexed="8"/>
      <name val="Arial"/>
      <family val="2"/>
    </font>
    <font>
      <b/>
      <sz val="12"/>
      <color theme="0"/>
      <name val="Times New Roman"/>
      <family val="1"/>
    </font>
    <font>
      <b/>
      <sz val="9"/>
      <color indexed="8"/>
      <name val="Times New Roman"/>
      <family val="1"/>
    </font>
    <font>
      <b/>
      <i/>
      <sz val="8"/>
      <name val="Times New Roman"/>
      <family val="1"/>
    </font>
    <font>
      <b/>
      <i/>
      <sz val="14"/>
      <color theme="0"/>
      <name val="Times New Roman"/>
      <family val="1"/>
    </font>
    <font>
      <b/>
      <i/>
      <sz val="9"/>
      <name val="Times New Roman"/>
      <family val="1"/>
    </font>
    <font>
      <b/>
      <i/>
      <sz val="7.5"/>
      <name val="Times New Roman"/>
      <family val="1"/>
    </font>
    <font>
      <b/>
      <i/>
      <sz val="14"/>
      <color rgb="FFFFFFFF"/>
      <name val="Times New Roman"/>
      <family val="1"/>
    </font>
    <font>
      <b/>
      <i/>
      <sz val="12"/>
      <color rgb="FF000000"/>
      <name val="Times New Roman"/>
      <family val="1"/>
    </font>
    <font>
      <b/>
      <i/>
      <sz val="9.5"/>
      <name val="Times New Roman"/>
      <family val="1"/>
    </font>
    <font>
      <b/>
      <i/>
      <sz val="12"/>
      <color rgb="FFFFFFFF"/>
      <name val="Times New Roman"/>
      <family val="1"/>
    </font>
    <font>
      <b/>
      <i/>
      <sz val="11"/>
      <color rgb="FF000000"/>
      <name val="Candara"/>
      <family val="2"/>
    </font>
    <font>
      <b/>
      <i/>
      <sz val="10"/>
      <color rgb="FF000000"/>
      <name val="Candara"/>
      <family val="2"/>
    </font>
    <font>
      <b/>
      <sz val="8"/>
      <color rgb="FF000000"/>
      <name val="Times New Roman"/>
      <family val="1"/>
    </font>
    <font>
      <b/>
      <sz val="11"/>
      <color rgb="FF000000"/>
      <name val="Candara"/>
      <family val="2"/>
    </font>
    <font>
      <b/>
      <i/>
      <sz val="10"/>
      <color rgb="FFFFFFFF"/>
      <name val="Candara"/>
      <family val="2"/>
    </font>
    <font>
      <b/>
      <i/>
      <sz val="10"/>
      <color rgb="FFFFFFFF"/>
      <name val="Times New Roman"/>
      <family val="1"/>
    </font>
    <font>
      <sz val="11"/>
      <color rgb="FF000000"/>
      <name val="Candara"/>
      <family val="2"/>
    </font>
    <font>
      <b/>
      <sz val="14"/>
      <name val="Arial"/>
      <family val="2"/>
    </font>
    <font>
      <b/>
      <sz val="8"/>
      <name val="Times New Roman"/>
      <family val="1"/>
    </font>
    <font>
      <b/>
      <sz val="16"/>
      <color rgb="FFFFFFFF"/>
      <name val="Times New Roman"/>
      <family val="1"/>
    </font>
    <font>
      <b/>
      <i/>
      <sz val="14"/>
      <name val="Times New Roman"/>
      <family val="1"/>
    </font>
    <font>
      <sz val="16"/>
      <color rgb="FF000000"/>
      <name val="Times New Roman"/>
      <family val="1"/>
    </font>
  </fonts>
  <fills count="21">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theme="6" tint="-0.249977111117893"/>
        <bgColor indexed="64"/>
      </patternFill>
    </fill>
    <fill>
      <patternFill patternType="solid">
        <fgColor rgb="FF366092"/>
        <bgColor rgb="FF000000"/>
      </patternFill>
    </fill>
    <fill>
      <patternFill patternType="solid">
        <fgColor rgb="FF95B3D7"/>
        <bgColor rgb="FF000000"/>
      </patternFill>
    </fill>
    <fill>
      <patternFill patternType="solid">
        <fgColor rgb="FFFFFFFF"/>
        <bgColor rgb="FF000000"/>
      </patternFill>
    </fill>
    <fill>
      <patternFill patternType="solid">
        <fgColor rgb="FF31869B"/>
        <bgColor rgb="FF000000"/>
      </patternFill>
    </fill>
    <fill>
      <patternFill patternType="solid">
        <fgColor rgb="FF76933C"/>
        <bgColor rgb="FF000000"/>
      </patternFill>
    </fill>
    <fill>
      <patternFill patternType="solid">
        <fgColor rgb="FFC5D9F1"/>
        <bgColor rgb="FF000000"/>
      </patternFill>
    </fill>
    <fill>
      <patternFill patternType="solid">
        <fgColor rgb="FF8DB4E2"/>
        <bgColor rgb="FF000000"/>
      </patternFill>
    </fill>
    <fill>
      <patternFill patternType="solid">
        <fgColor rgb="FFDDD9C4"/>
        <bgColor rgb="FF000000"/>
      </patternFill>
    </fill>
    <fill>
      <patternFill patternType="solid">
        <fgColor rgb="FF538DD5"/>
        <bgColor rgb="FF000000"/>
      </patternFill>
    </fill>
    <fill>
      <patternFill patternType="solid">
        <fgColor rgb="FFDCE6F1"/>
        <bgColor rgb="FF000000"/>
      </patternFill>
    </fill>
    <fill>
      <patternFill patternType="solid">
        <fgColor rgb="FFDAEEF3"/>
        <bgColor rgb="FF000000"/>
      </patternFill>
    </fill>
  </fills>
  <borders count="15">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indexed="64"/>
      </left>
      <right style="thin">
        <color indexed="64"/>
      </right>
      <top/>
      <bottom style="thin">
        <color indexed="64"/>
      </bottom>
      <diagonal/>
    </border>
  </borders>
  <cellStyleXfs count="10">
    <xf numFmtId="0" fontId="0" fillId="0" borderId="0"/>
    <xf numFmtId="0" fontId="4" fillId="0" borderId="0"/>
    <xf numFmtId="0" fontId="1" fillId="0" borderId="0"/>
    <xf numFmtId="0" fontId="4" fillId="0" borderId="0"/>
    <xf numFmtId="0" fontId="4" fillId="0" borderId="0"/>
    <xf numFmtId="0" fontId="25" fillId="0" borderId="0">
      <alignment vertical="top"/>
    </xf>
    <xf numFmtId="43" fontId="25" fillId="0" borderId="0" applyFont="0" applyFill="0" applyBorder="0" applyAlignment="0" applyProtection="0">
      <alignment vertical="top"/>
    </xf>
    <xf numFmtId="9" fontId="25" fillId="0" borderId="0" applyFont="0" applyFill="0" applyBorder="0" applyAlignment="0" applyProtection="0">
      <alignment vertical="top"/>
    </xf>
    <xf numFmtId="43" fontId="25" fillId="0" borderId="0" applyFont="0" applyFill="0" applyBorder="0" applyAlignment="0" applyProtection="0">
      <alignment vertical="top"/>
    </xf>
    <xf numFmtId="0" fontId="1" fillId="0" borderId="1"/>
  </cellStyleXfs>
  <cellXfs count="186">
    <xf numFmtId="0" fontId="0" fillId="0" borderId="0" xfId="0"/>
    <xf numFmtId="0" fontId="4" fillId="0" borderId="0" xfId="1"/>
    <xf numFmtId="0" fontId="4" fillId="0" borderId="1" xfId="1" applyBorder="1"/>
    <xf numFmtId="0" fontId="7" fillId="2" borderId="1" xfId="2" applyFont="1" applyFill="1" applyBorder="1" applyAlignment="1">
      <alignment horizontal="center" vertical="center"/>
    </xf>
    <xf numFmtId="0" fontId="8" fillId="2" borderId="1" xfId="2" applyFont="1" applyFill="1" applyBorder="1" applyAlignment="1">
      <alignment horizontal="center" vertical="center"/>
    </xf>
    <xf numFmtId="4" fontId="10" fillId="2" borderId="1" xfId="1" applyNumberFormat="1" applyFont="1" applyFill="1" applyBorder="1" applyAlignment="1">
      <alignment horizontal="center" vertical="top" wrapText="1"/>
    </xf>
    <xf numFmtId="0" fontId="5" fillId="2" borderId="1" xfId="0" applyFont="1" applyFill="1" applyBorder="1" applyAlignment="1">
      <alignment horizontal="center" vertical="top"/>
    </xf>
    <xf numFmtId="0" fontId="10" fillId="2" borderId="1" xfId="1" applyFont="1" applyFill="1" applyBorder="1" applyAlignment="1">
      <alignment horizontal="center" vertical="top" wrapText="1"/>
    </xf>
    <xf numFmtId="0" fontId="3" fillId="2" borderId="1" xfId="0" applyFont="1" applyFill="1" applyBorder="1" applyAlignment="1">
      <alignment horizontal="center" vertical="top"/>
    </xf>
    <xf numFmtId="3" fontId="13" fillId="2" borderId="1" xfId="1" applyNumberFormat="1" applyFont="1" applyFill="1" applyBorder="1" applyAlignment="1">
      <alignment horizontal="center" vertical="top" wrapText="1"/>
    </xf>
    <xf numFmtId="3" fontId="10" fillId="2" borderId="1" xfId="1" applyNumberFormat="1" applyFont="1" applyFill="1" applyBorder="1" applyAlignment="1">
      <alignment horizontal="center" vertical="top" wrapText="1"/>
    </xf>
    <xf numFmtId="0" fontId="14" fillId="2" borderId="3" xfId="0" applyFont="1" applyFill="1" applyBorder="1" applyAlignment="1">
      <alignment horizontal="justify" vertical="top" wrapText="1"/>
    </xf>
    <xf numFmtId="0" fontId="3" fillId="2" borderId="1" xfId="4" applyFont="1" applyFill="1" applyBorder="1" applyAlignment="1">
      <alignment horizontal="justify" vertical="top" wrapText="1"/>
    </xf>
    <xf numFmtId="164" fontId="6" fillId="2" borderId="1" xfId="1" applyNumberFormat="1" applyFont="1" applyFill="1" applyBorder="1" applyAlignment="1">
      <alignment vertical="center" wrapText="1"/>
    </xf>
    <xf numFmtId="3" fontId="3" fillId="2" borderId="1" xfId="0" applyNumberFormat="1" applyFont="1" applyFill="1" applyBorder="1" applyAlignment="1">
      <alignment horizontal="center" vertical="top"/>
    </xf>
    <xf numFmtId="0" fontId="3" fillId="2" borderId="3" xfId="0" applyFont="1" applyFill="1" applyBorder="1" applyAlignment="1">
      <alignment horizontal="center" vertical="top"/>
    </xf>
    <xf numFmtId="0" fontId="7" fillId="2" borderId="1" xfId="2" applyFont="1" applyFill="1" applyBorder="1" applyAlignment="1">
      <alignment horizontal="center" vertical="center" wrapText="1"/>
    </xf>
    <xf numFmtId="0" fontId="20" fillId="6" borderId="1" xfId="1" applyFont="1" applyFill="1" applyBorder="1" applyAlignment="1">
      <alignment horizontal="center" vertical="top" wrapText="1"/>
    </xf>
    <xf numFmtId="3" fontId="3" fillId="2" borderId="1" xfId="1" applyNumberFormat="1" applyFont="1" applyFill="1" applyBorder="1" applyAlignment="1">
      <alignment horizontal="center" vertical="top" wrapText="1"/>
    </xf>
    <xf numFmtId="0" fontId="14" fillId="2" borderId="1" xfId="0" applyFont="1" applyFill="1" applyBorder="1" applyAlignment="1">
      <alignment horizontal="justify" vertical="top" wrapText="1"/>
    </xf>
    <xf numFmtId="3" fontId="5" fillId="2" borderId="1" xfId="0" applyNumberFormat="1" applyFont="1" applyFill="1" applyBorder="1" applyAlignment="1">
      <alignment horizontal="center" vertical="top"/>
    </xf>
    <xf numFmtId="9" fontId="13" fillId="2" borderId="1" xfId="1" applyNumberFormat="1" applyFont="1" applyFill="1" applyBorder="1" applyAlignment="1">
      <alignment horizontal="center" vertical="top" wrapText="1"/>
    </xf>
    <xf numFmtId="0" fontId="12" fillId="2" borderId="10" xfId="0" applyFont="1" applyFill="1" applyBorder="1" applyAlignment="1">
      <alignment horizontal="justify" vertical="top" wrapText="1"/>
    </xf>
    <xf numFmtId="0" fontId="12" fillId="2" borderId="11" xfId="0" applyFont="1" applyFill="1" applyBorder="1" applyAlignment="1">
      <alignment horizontal="justify" vertical="top" wrapText="1"/>
    </xf>
    <xf numFmtId="0" fontId="12" fillId="2" borderId="12" xfId="0" applyFont="1" applyFill="1" applyBorder="1" applyAlignment="1">
      <alignment horizontal="justify" vertical="top" wrapText="1"/>
    </xf>
    <xf numFmtId="0" fontId="5" fillId="7" borderId="1" xfId="1" applyFont="1" applyFill="1" applyBorder="1" applyAlignment="1">
      <alignment vertical="center" wrapText="1"/>
    </xf>
    <xf numFmtId="0" fontId="24" fillId="8" borderId="1" xfId="1" applyFont="1" applyFill="1" applyBorder="1" applyAlignment="1">
      <alignment horizontal="center" vertical="center" wrapText="1"/>
    </xf>
    <xf numFmtId="0" fontId="23" fillId="8" borderId="1" xfId="1" applyFont="1" applyFill="1" applyBorder="1" applyAlignment="1">
      <alignment horizontal="center" vertical="center" wrapText="1"/>
    </xf>
    <xf numFmtId="0" fontId="19" fillId="3" borderId="7" xfId="1" applyFont="1" applyFill="1" applyBorder="1" applyAlignment="1">
      <alignment vertical="center" wrapText="1"/>
    </xf>
    <xf numFmtId="0" fontId="22" fillId="3" borderId="7" xfId="1" applyFont="1" applyFill="1" applyBorder="1" applyAlignment="1">
      <alignment horizontal="center" vertical="center" wrapText="1"/>
    </xf>
    <xf numFmtId="0" fontId="22" fillId="3" borderId="6" xfId="1" applyFont="1" applyFill="1" applyBorder="1" applyAlignment="1">
      <alignment horizontal="center" vertical="center" wrapText="1"/>
    </xf>
    <xf numFmtId="3" fontId="14" fillId="2" borderId="3" xfId="0" applyNumberFormat="1" applyFont="1" applyFill="1" applyBorder="1" applyAlignment="1">
      <alignment horizontal="justify" vertical="top" wrapText="1"/>
    </xf>
    <xf numFmtId="0" fontId="22" fillId="3" borderId="1" xfId="1" applyFont="1" applyFill="1" applyBorder="1" applyAlignment="1">
      <alignment horizontal="center" vertical="center" wrapText="1"/>
    </xf>
    <xf numFmtId="0" fontId="22" fillId="3" borderId="13" xfId="1" applyFont="1" applyFill="1" applyBorder="1" applyAlignment="1">
      <alignment horizontal="center" vertical="center" wrapText="1"/>
    </xf>
    <xf numFmtId="0" fontId="9" fillId="9" borderId="1" xfId="1" applyFont="1" applyFill="1" applyBorder="1" applyAlignment="1">
      <alignment horizontal="left" vertical="center" wrapText="1"/>
    </xf>
    <xf numFmtId="49" fontId="13" fillId="2" borderId="1" xfId="1" applyNumberFormat="1" applyFont="1" applyFill="1" applyBorder="1" applyAlignment="1">
      <alignment horizontal="center" vertical="top" wrapText="1"/>
    </xf>
    <xf numFmtId="3" fontId="13" fillId="2" borderId="1" xfId="1" applyNumberFormat="1" applyFont="1" applyFill="1" applyBorder="1" applyAlignment="1">
      <alignment horizontal="center" vertical="top"/>
    </xf>
    <xf numFmtId="0" fontId="9" fillId="14" borderId="1" xfId="1" applyFont="1" applyFill="1" applyBorder="1" applyAlignment="1">
      <alignment horizontal="left" vertical="center" wrapText="1"/>
    </xf>
    <xf numFmtId="0" fontId="5" fillId="10" borderId="1" xfId="1" applyFont="1" applyFill="1" applyBorder="1" applyAlignment="1">
      <alignment vertical="center" wrapText="1"/>
    </xf>
    <xf numFmtId="0" fontId="19" fillId="16" borderId="7" xfId="1" applyFont="1" applyFill="1" applyBorder="1" applyAlignment="1">
      <alignment vertical="center" wrapText="1"/>
    </xf>
    <xf numFmtId="0" fontId="37" fillId="16" borderId="7" xfId="1" applyFont="1" applyFill="1" applyBorder="1" applyAlignment="1">
      <alignment horizontal="center" vertical="center" wrapText="1"/>
    </xf>
    <xf numFmtId="0" fontId="37" fillId="16" borderId="13" xfId="1" applyFont="1" applyFill="1" applyBorder="1" applyAlignment="1">
      <alignment horizontal="center" vertical="center" wrapText="1"/>
    </xf>
    <xf numFmtId="0" fontId="37" fillId="16" borderId="1" xfId="1" applyFont="1" applyFill="1" applyBorder="1" applyAlignment="1">
      <alignment horizontal="center" vertical="center" wrapText="1"/>
    </xf>
    <xf numFmtId="0" fontId="37" fillId="16" borderId="6" xfId="1" applyFont="1" applyFill="1" applyBorder="1" applyAlignment="1">
      <alignment horizontal="center" vertical="center" wrapText="1"/>
    </xf>
    <xf numFmtId="0" fontId="12" fillId="12" borderId="1" xfId="2" applyFont="1" applyFill="1" applyBorder="1" applyAlignment="1">
      <alignment horizontal="center" vertical="center"/>
    </xf>
    <xf numFmtId="0" fontId="12" fillId="12" borderId="1" xfId="2" applyFont="1" applyFill="1" applyBorder="1" applyAlignment="1">
      <alignment vertical="center"/>
    </xf>
    <xf numFmtId="0" fontId="38" fillId="12" borderId="1" xfId="2" applyFont="1" applyFill="1" applyBorder="1" applyAlignment="1">
      <alignment horizontal="center" vertical="center" wrapText="1"/>
    </xf>
    <xf numFmtId="0" fontId="39" fillId="12" borderId="1" xfId="2" applyFont="1" applyFill="1" applyBorder="1" applyAlignment="1">
      <alignment horizontal="center" vertical="center"/>
    </xf>
    <xf numFmtId="0" fontId="40" fillId="13" borderId="1" xfId="1" applyFont="1" applyFill="1" applyBorder="1" applyAlignment="1">
      <alignment horizontal="center" vertical="center" wrapText="1"/>
    </xf>
    <xf numFmtId="0" fontId="41" fillId="13" borderId="1" xfId="1" applyFont="1" applyFill="1" applyBorder="1" applyAlignment="1">
      <alignment horizontal="center" vertical="center" wrapText="1"/>
    </xf>
    <xf numFmtId="0" fontId="14" fillId="12" borderId="1" xfId="0" applyFont="1" applyFill="1" applyBorder="1" applyAlignment="1">
      <alignment horizontal="justify" vertical="top" wrapText="1"/>
    </xf>
    <xf numFmtId="3" fontId="14" fillId="12" borderId="1" xfId="1" applyNumberFormat="1" applyFont="1" applyFill="1" applyBorder="1" applyAlignment="1">
      <alignment horizontal="center" vertical="top" wrapText="1"/>
    </xf>
    <xf numFmtId="0" fontId="5" fillId="12" borderId="1" xfId="0" applyFont="1" applyFill="1" applyBorder="1" applyAlignment="1">
      <alignment horizontal="center" vertical="top"/>
    </xf>
    <xf numFmtId="3" fontId="12" fillId="12" borderId="1" xfId="1" applyNumberFormat="1" applyFont="1" applyFill="1" applyBorder="1" applyAlignment="1">
      <alignment horizontal="center" vertical="top" wrapText="1"/>
    </xf>
    <xf numFmtId="3" fontId="5" fillId="12" borderId="1" xfId="0" applyNumberFormat="1" applyFont="1" applyFill="1" applyBorder="1" applyAlignment="1">
      <alignment horizontal="center" vertical="top"/>
    </xf>
    <xf numFmtId="9" fontId="12" fillId="12" borderId="1" xfId="1" applyNumberFormat="1" applyFont="1" applyFill="1" applyBorder="1" applyAlignment="1">
      <alignment horizontal="center" vertical="top" wrapText="1"/>
    </xf>
    <xf numFmtId="4" fontId="12" fillId="12" borderId="1" xfId="1" applyNumberFormat="1" applyFont="1" applyFill="1" applyBorder="1" applyAlignment="1">
      <alignment horizontal="center" vertical="top" wrapText="1"/>
    </xf>
    <xf numFmtId="0" fontId="20" fillId="17" borderId="1" xfId="1" applyFont="1" applyFill="1" applyBorder="1" applyAlignment="1">
      <alignment horizontal="center" vertical="top" wrapText="1"/>
    </xf>
    <xf numFmtId="0" fontId="12" fillId="12" borderId="10" xfId="0" applyFont="1" applyFill="1" applyBorder="1" applyAlignment="1">
      <alignment horizontal="justify" vertical="top" wrapText="1"/>
    </xf>
    <xf numFmtId="0" fontId="12" fillId="12" borderId="11" xfId="0" applyFont="1" applyFill="1" applyBorder="1" applyAlignment="1">
      <alignment horizontal="justify" vertical="top" wrapText="1"/>
    </xf>
    <xf numFmtId="0" fontId="12" fillId="12" borderId="12" xfId="0" applyFont="1" applyFill="1" applyBorder="1" applyAlignment="1">
      <alignment horizontal="justify" vertical="top" wrapText="1"/>
    </xf>
    <xf numFmtId="3" fontId="14" fillId="12" borderId="3" xfId="0" applyNumberFormat="1" applyFont="1" applyFill="1" applyBorder="1" applyAlignment="1">
      <alignment horizontal="justify" vertical="top" wrapText="1"/>
    </xf>
    <xf numFmtId="0" fontId="3" fillId="12" borderId="1" xfId="4" applyFont="1" applyFill="1" applyBorder="1" applyAlignment="1">
      <alignment horizontal="justify" vertical="top" wrapText="1"/>
    </xf>
    <xf numFmtId="0" fontId="3" fillId="12" borderId="1" xfId="0" applyFont="1" applyFill="1" applyBorder="1" applyAlignment="1">
      <alignment horizontal="center" vertical="top"/>
    </xf>
    <xf numFmtId="3" fontId="3" fillId="12" borderId="1" xfId="1" applyNumberFormat="1" applyFont="1" applyFill="1" applyBorder="1" applyAlignment="1">
      <alignment horizontal="center" vertical="top" wrapText="1"/>
    </xf>
    <xf numFmtId="3" fontId="3" fillId="12" borderId="1" xfId="0" applyNumberFormat="1" applyFont="1" applyFill="1" applyBorder="1" applyAlignment="1">
      <alignment horizontal="center" vertical="top"/>
    </xf>
    <xf numFmtId="9" fontId="14" fillId="12" borderId="1" xfId="1" applyNumberFormat="1" applyFont="1" applyFill="1" applyBorder="1" applyAlignment="1">
      <alignment horizontal="center" vertical="top" wrapText="1"/>
    </xf>
    <xf numFmtId="0" fontId="14" fillId="12" borderId="3" xfId="0" applyFont="1" applyFill="1" applyBorder="1" applyAlignment="1">
      <alignment horizontal="justify" vertical="top" wrapText="1"/>
    </xf>
    <xf numFmtId="0" fontId="3" fillId="12" borderId="3" xfId="0" applyFont="1" applyFill="1" applyBorder="1" applyAlignment="1">
      <alignment horizontal="center" vertical="top"/>
    </xf>
    <xf numFmtId="0" fontId="12" fillId="12" borderId="1" xfId="1" applyFont="1" applyFill="1" applyBorder="1" applyAlignment="1">
      <alignment horizontal="center" vertical="top" wrapText="1"/>
    </xf>
    <xf numFmtId="164" fontId="42" fillId="12" borderId="1" xfId="1" applyNumberFormat="1" applyFont="1" applyFill="1" applyBorder="1" applyAlignment="1">
      <alignment vertical="center" wrapText="1"/>
    </xf>
    <xf numFmtId="0" fontId="26" fillId="0" borderId="0" xfId="1" applyFont="1" applyAlignment="1">
      <alignment vertical="center"/>
    </xf>
    <xf numFmtId="0" fontId="43" fillId="0" borderId="0" xfId="1" applyFont="1"/>
    <xf numFmtId="0" fontId="9" fillId="11" borderId="1" xfId="1" applyFont="1" applyFill="1" applyBorder="1" applyAlignment="1">
      <alignment horizontal="left" vertical="center" wrapText="1"/>
    </xf>
    <xf numFmtId="0" fontId="17" fillId="12" borderId="1" xfId="0" applyFont="1" applyFill="1" applyBorder="1" applyAlignment="1">
      <alignment horizontal="left" vertical="top" wrapText="1"/>
    </xf>
    <xf numFmtId="0" fontId="26" fillId="8" borderId="1" xfId="1" applyFont="1" applyFill="1" applyBorder="1" applyAlignment="1">
      <alignment vertical="center"/>
    </xf>
    <xf numFmtId="10" fontId="10" fillId="2" borderId="1" xfId="1" applyNumberFormat="1" applyFont="1" applyFill="1" applyBorder="1" applyAlignment="1">
      <alignment horizontal="center" vertical="top" wrapText="1"/>
    </xf>
    <xf numFmtId="0" fontId="11" fillId="12" borderId="10" xfId="1" applyFont="1" applyFill="1" applyBorder="1" applyAlignment="1">
      <alignment horizontal="center" vertical="top" wrapText="1"/>
    </xf>
    <xf numFmtId="0" fontId="11" fillId="12" borderId="11" xfId="1" applyFont="1" applyFill="1" applyBorder="1" applyAlignment="1">
      <alignment horizontal="center" vertical="top" wrapText="1"/>
    </xf>
    <xf numFmtId="0" fontId="11" fillId="12" borderId="12" xfId="1" applyFont="1" applyFill="1" applyBorder="1" applyAlignment="1">
      <alignment horizontal="center" vertical="top" wrapText="1"/>
    </xf>
    <xf numFmtId="0" fontId="36" fillId="16" borderId="9" xfId="1" applyFont="1" applyFill="1" applyBorder="1" applyAlignment="1">
      <alignment horizontal="center" vertical="center" wrapText="1"/>
    </xf>
    <xf numFmtId="0" fontId="36" fillId="16" borderId="2" xfId="1" applyFont="1" applyFill="1" applyBorder="1" applyAlignment="1">
      <alignment horizontal="center" vertical="center" wrapText="1"/>
    </xf>
    <xf numFmtId="0" fontId="36" fillId="16" borderId="8" xfId="1" applyFont="1" applyFill="1" applyBorder="1" applyAlignment="1">
      <alignment horizontal="center" vertical="center" wrapText="1"/>
    </xf>
    <xf numFmtId="0" fontId="12" fillId="12" borderId="1" xfId="0" applyFont="1" applyFill="1" applyBorder="1" applyAlignment="1">
      <alignment horizontal="justify" vertical="top" wrapText="1"/>
    </xf>
    <xf numFmtId="0" fontId="35" fillId="14" borderId="3" xfId="1" applyFont="1" applyFill="1" applyBorder="1" applyAlignment="1">
      <alignment horizontal="left" vertical="center" wrapText="1"/>
    </xf>
    <xf numFmtId="0" fontId="35" fillId="14" borderId="5" xfId="1" applyFont="1" applyFill="1" applyBorder="1" applyAlignment="1">
      <alignment horizontal="left" vertical="center" wrapText="1"/>
    </xf>
    <xf numFmtId="0" fontId="17" fillId="15" borderId="1" xfId="1" applyFont="1" applyFill="1" applyBorder="1" applyAlignment="1">
      <alignment horizontal="left" vertical="center" wrapText="1"/>
    </xf>
    <xf numFmtId="0" fontId="19" fillId="5" borderId="3" xfId="0" applyFont="1" applyFill="1" applyBorder="1" applyAlignment="1">
      <alignment horizontal="justify" vertical="justify" wrapText="1"/>
    </xf>
    <xf numFmtId="0" fontId="19" fillId="5" borderId="5" xfId="0" applyFont="1" applyFill="1" applyBorder="1" applyAlignment="1">
      <alignment horizontal="justify" vertical="justify" wrapText="1"/>
    </xf>
    <xf numFmtId="0" fontId="19" fillId="5" borderId="4" xfId="0" applyFont="1" applyFill="1" applyBorder="1" applyAlignment="1">
      <alignment horizontal="justify" vertical="justify" wrapText="1"/>
    </xf>
    <xf numFmtId="0" fontId="17" fillId="15" borderId="3" xfId="0" applyFont="1" applyFill="1" applyBorder="1" applyAlignment="1">
      <alignment horizontal="left" vertical="top" wrapText="1"/>
    </xf>
    <xf numFmtId="0" fontId="17" fillId="15" borderId="5" xfId="0" applyFont="1" applyFill="1" applyBorder="1" applyAlignment="1">
      <alignment horizontal="left" vertical="top" wrapText="1"/>
    </xf>
    <xf numFmtId="0" fontId="17" fillId="15" borderId="4" xfId="0" applyFont="1" applyFill="1" applyBorder="1" applyAlignment="1">
      <alignment horizontal="left" vertical="top" wrapText="1"/>
    </xf>
    <xf numFmtId="0" fontId="33" fillId="12" borderId="3" xfId="0" applyFont="1" applyFill="1" applyBorder="1" applyAlignment="1">
      <alignment vertical="top" wrapText="1"/>
    </xf>
    <xf numFmtId="0" fontId="33" fillId="12" borderId="5" xfId="0" applyFont="1" applyFill="1" applyBorder="1" applyAlignment="1">
      <alignment vertical="top" wrapText="1"/>
    </xf>
    <xf numFmtId="0" fontId="33" fillId="12" borderId="4" xfId="0" applyFont="1" applyFill="1" applyBorder="1" applyAlignment="1">
      <alignment vertical="top" wrapText="1"/>
    </xf>
    <xf numFmtId="0" fontId="34" fillId="12" borderId="1" xfId="1" applyFont="1" applyFill="1" applyBorder="1" applyAlignment="1">
      <alignment horizontal="left" vertical="top" wrapText="1"/>
    </xf>
    <xf numFmtId="0" fontId="17" fillId="2" borderId="1" xfId="0" applyFont="1" applyFill="1" applyBorder="1" applyAlignment="1">
      <alignment horizontal="justify" vertical="top" wrapText="1"/>
    </xf>
    <xf numFmtId="0" fontId="19" fillId="12" borderId="3" xfId="1" applyFont="1" applyFill="1" applyBorder="1" applyAlignment="1">
      <alignment horizontal="left" vertical="center" wrapText="1"/>
    </xf>
    <xf numFmtId="0" fontId="19" fillId="12" borderId="5" xfId="1" applyFont="1" applyFill="1" applyBorder="1" applyAlignment="1">
      <alignment horizontal="left" vertical="center" wrapText="1"/>
    </xf>
    <xf numFmtId="0" fontId="19" fillId="12" borderId="4" xfId="1" applyFont="1" applyFill="1" applyBorder="1" applyAlignment="1">
      <alignment horizontal="left" vertical="center" wrapText="1"/>
    </xf>
    <xf numFmtId="0" fontId="17" fillId="2" borderId="3" xfId="0" applyFont="1" applyFill="1" applyBorder="1" applyAlignment="1">
      <alignment horizontal="left" vertical="top" wrapText="1"/>
    </xf>
    <xf numFmtId="0" fontId="17" fillId="2" borderId="5" xfId="0" applyFont="1" applyFill="1" applyBorder="1" applyAlignment="1">
      <alignment horizontal="left" vertical="top" wrapText="1"/>
    </xf>
    <xf numFmtId="0" fontId="17" fillId="2" borderId="4" xfId="0" applyFont="1" applyFill="1" applyBorder="1" applyAlignment="1">
      <alignment horizontal="left" vertical="top" wrapText="1"/>
    </xf>
    <xf numFmtId="0" fontId="18" fillId="0" borderId="1" xfId="1" applyFont="1" applyBorder="1" applyAlignment="1">
      <alignment horizontal="left" vertical="top" wrapText="1"/>
    </xf>
    <xf numFmtId="0" fontId="18" fillId="12" borderId="1" xfId="0" applyFont="1" applyFill="1" applyBorder="1" applyAlignment="1">
      <alignment horizontal="justify" vertical="justify" wrapText="1"/>
    </xf>
    <xf numFmtId="0" fontId="26" fillId="8" borderId="1" xfId="1" applyFont="1" applyFill="1" applyBorder="1" applyAlignment="1">
      <alignment horizontal="center" vertical="center"/>
    </xf>
    <xf numFmtId="0" fontId="2" fillId="7" borderId="9"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15" fillId="11" borderId="1" xfId="1" applyFont="1" applyFill="1" applyBorder="1" applyAlignment="1">
      <alignment horizontal="center" vertical="center" wrapText="1"/>
    </xf>
    <xf numFmtId="0" fontId="18" fillId="0" borderId="1" xfId="1" applyFont="1" applyBorder="1" applyAlignment="1">
      <alignment horizontal="left" vertical="center" wrapText="1"/>
    </xf>
    <xf numFmtId="0" fontId="18" fillId="12" borderId="1" xfId="0" applyFont="1" applyFill="1" applyBorder="1" applyAlignment="1">
      <alignment horizontal="left" vertical="center" wrapText="1"/>
    </xf>
    <xf numFmtId="0" fontId="30" fillId="0" borderId="1" xfId="1" applyFont="1" applyBorder="1" applyAlignment="1">
      <alignment horizontal="left" vertical="top" wrapText="1"/>
    </xf>
    <xf numFmtId="0" fontId="18" fillId="12" borderId="3" xfId="0" applyFont="1" applyFill="1" applyBorder="1" applyAlignment="1">
      <alignment horizontal="justify" vertical="justify" wrapText="1"/>
    </xf>
    <xf numFmtId="0" fontId="18" fillId="12" borderId="5" xfId="0" applyFont="1" applyFill="1" applyBorder="1" applyAlignment="1">
      <alignment horizontal="justify" vertical="justify" wrapText="1"/>
    </xf>
    <xf numFmtId="0" fontId="18" fillId="12" borderId="4" xfId="0" applyFont="1" applyFill="1" applyBorder="1" applyAlignment="1">
      <alignment horizontal="justify" vertical="justify" wrapText="1"/>
    </xf>
    <xf numFmtId="0" fontId="31" fillId="2" borderId="3" xfId="0" applyFont="1" applyFill="1" applyBorder="1" applyAlignment="1">
      <alignment horizontal="justify" vertical="justify" wrapText="1"/>
    </xf>
    <xf numFmtId="0" fontId="28" fillId="2" borderId="5" xfId="0" applyFont="1" applyFill="1" applyBorder="1" applyAlignment="1">
      <alignment horizontal="justify" vertical="justify" wrapText="1"/>
    </xf>
    <xf numFmtId="0" fontId="28" fillId="2" borderId="4" xfId="0" applyFont="1" applyFill="1" applyBorder="1" applyAlignment="1">
      <alignment horizontal="justify" vertical="justify" wrapText="1"/>
    </xf>
    <xf numFmtId="0" fontId="19" fillId="0" borderId="1" xfId="1" applyFont="1" applyBorder="1" applyAlignment="1">
      <alignment horizontal="left" vertical="top" wrapText="1"/>
    </xf>
    <xf numFmtId="0" fontId="35" fillId="10" borderId="3" xfId="1" applyFont="1" applyFill="1" applyBorder="1" applyAlignment="1">
      <alignment horizontal="center" vertical="center" wrapText="1"/>
    </xf>
    <xf numFmtId="0" fontId="35" fillId="10" borderId="5" xfId="1" applyFont="1" applyFill="1" applyBorder="1" applyAlignment="1">
      <alignment horizontal="center" vertical="center" wrapText="1"/>
    </xf>
    <xf numFmtId="0" fontId="35" fillId="10" borderId="4" xfId="1" applyFont="1" applyFill="1" applyBorder="1" applyAlignment="1">
      <alignment horizontal="center" vertical="center" wrapText="1"/>
    </xf>
    <xf numFmtId="0" fontId="32" fillId="13" borderId="3" xfId="1" applyFont="1" applyFill="1" applyBorder="1" applyAlignment="1">
      <alignment horizontal="left" vertical="center" wrapText="1"/>
    </xf>
    <xf numFmtId="0" fontId="32" fillId="13" borderId="5" xfId="1" applyFont="1" applyFill="1" applyBorder="1" applyAlignment="1">
      <alignment horizontal="left" vertical="center" wrapText="1"/>
    </xf>
    <xf numFmtId="0" fontId="32" fillId="13" borderId="4" xfId="1" applyFont="1" applyFill="1" applyBorder="1" applyAlignment="1">
      <alignment horizontal="left" vertical="center" wrapText="1"/>
    </xf>
    <xf numFmtId="0" fontId="19" fillId="12" borderId="1" xfId="1" applyFont="1" applyFill="1" applyBorder="1" applyAlignment="1">
      <alignment horizontal="left" vertical="center" wrapText="1"/>
    </xf>
    <xf numFmtId="0" fontId="11" fillId="2" borderId="10" xfId="1" applyFont="1" applyFill="1" applyBorder="1" applyAlignment="1">
      <alignment horizontal="center" vertical="top" wrapText="1"/>
    </xf>
    <xf numFmtId="0" fontId="11" fillId="2" borderId="11" xfId="1" applyFont="1" applyFill="1" applyBorder="1" applyAlignment="1">
      <alignment horizontal="center" vertical="top" wrapText="1"/>
    </xf>
    <xf numFmtId="0" fontId="11" fillId="2" borderId="12" xfId="1" applyFont="1" applyFill="1" applyBorder="1" applyAlignment="1">
      <alignment horizontal="center" vertical="top" wrapText="1"/>
    </xf>
    <xf numFmtId="0" fontId="26" fillId="8" borderId="3" xfId="1" applyFont="1" applyFill="1" applyBorder="1" applyAlignment="1">
      <alignment horizontal="left" vertical="center"/>
    </xf>
    <xf numFmtId="0" fontId="26" fillId="8" borderId="5" xfId="1" applyFont="1" applyFill="1" applyBorder="1" applyAlignment="1">
      <alignment horizontal="left" vertical="center"/>
    </xf>
    <xf numFmtId="0" fontId="26" fillId="8" borderId="4" xfId="1" applyFont="1" applyFill="1" applyBorder="1" applyAlignment="1">
      <alignment horizontal="left" vertical="center"/>
    </xf>
    <xf numFmtId="0" fontId="17" fillId="5" borderId="1" xfId="1" applyFont="1" applyFill="1" applyBorder="1" applyAlignment="1">
      <alignment horizontal="left" vertical="center" wrapText="1"/>
    </xf>
    <xf numFmtId="0" fontId="17" fillId="5" borderId="3" xfId="0" applyFont="1" applyFill="1" applyBorder="1" applyAlignment="1">
      <alignment horizontal="left" vertical="top" wrapText="1"/>
    </xf>
    <xf numFmtId="0" fontId="17" fillId="5" borderId="5" xfId="0" applyFont="1" applyFill="1" applyBorder="1" applyAlignment="1">
      <alignment horizontal="left" vertical="top" wrapText="1"/>
    </xf>
    <xf numFmtId="0" fontId="17" fillId="5" borderId="4" xfId="0" applyFont="1" applyFill="1" applyBorder="1" applyAlignment="1">
      <alignment horizontal="left" vertical="top" wrapText="1"/>
    </xf>
    <xf numFmtId="0" fontId="21" fillId="7" borderId="3" xfId="1" applyFont="1" applyFill="1" applyBorder="1" applyAlignment="1">
      <alignment horizontal="right" vertical="center" wrapText="1"/>
    </xf>
    <xf numFmtId="0" fontId="21" fillId="7" borderId="5" xfId="1" applyFont="1" applyFill="1" applyBorder="1" applyAlignment="1">
      <alignment horizontal="right" vertical="center" wrapText="1"/>
    </xf>
    <xf numFmtId="0" fontId="21" fillId="7" borderId="4" xfId="1" applyFont="1" applyFill="1" applyBorder="1" applyAlignment="1">
      <alignment horizontal="right" vertical="center" wrapText="1"/>
    </xf>
    <xf numFmtId="0" fontId="22" fillId="3" borderId="9" xfId="1" applyFont="1" applyFill="1" applyBorder="1" applyAlignment="1">
      <alignment horizontal="center" vertical="center" wrapText="1"/>
    </xf>
    <xf numFmtId="0" fontId="22" fillId="3" borderId="2" xfId="1" applyFont="1" applyFill="1" applyBorder="1" applyAlignment="1">
      <alignment horizontal="center" vertical="center" wrapText="1"/>
    </xf>
    <xf numFmtId="0" fontId="22" fillId="3" borderId="8" xfId="1" applyFont="1" applyFill="1" applyBorder="1" applyAlignment="1">
      <alignment horizontal="center" vertical="center" wrapText="1"/>
    </xf>
    <xf numFmtId="0" fontId="12" fillId="2" borderId="1" xfId="0" applyFont="1" applyFill="1" applyBorder="1" applyAlignment="1">
      <alignment horizontal="justify" vertical="top" wrapText="1"/>
    </xf>
    <xf numFmtId="0" fontId="11" fillId="2" borderId="1" xfId="1" applyFont="1" applyFill="1" applyBorder="1" applyAlignment="1">
      <alignment horizontal="center" vertical="top" wrapText="1"/>
    </xf>
    <xf numFmtId="0" fontId="44" fillId="0" borderId="1" xfId="1" applyFont="1" applyBorder="1" applyAlignment="1">
      <alignment horizontal="left" vertical="top" wrapText="1"/>
    </xf>
    <xf numFmtId="0" fontId="18" fillId="2" borderId="3" xfId="0" applyFont="1" applyFill="1" applyBorder="1" applyAlignment="1">
      <alignment horizontal="justify" vertical="justify" wrapText="1"/>
    </xf>
    <xf numFmtId="0" fontId="18" fillId="2" borderId="5" xfId="0" applyFont="1" applyFill="1" applyBorder="1" applyAlignment="1">
      <alignment horizontal="justify" vertical="justify" wrapText="1"/>
    </xf>
    <xf numFmtId="0" fontId="18" fillId="2" borderId="4" xfId="0" applyFont="1" applyFill="1" applyBorder="1" applyAlignment="1">
      <alignment horizontal="justify" vertical="justify" wrapText="1"/>
    </xf>
    <xf numFmtId="0" fontId="18" fillId="0" borderId="3" xfId="1" applyFont="1" applyBorder="1" applyAlignment="1">
      <alignment horizontal="left" vertical="center" wrapText="1"/>
    </xf>
    <xf numFmtId="0" fontId="18" fillId="0" borderId="5" xfId="1" applyFont="1" applyBorder="1" applyAlignment="1">
      <alignment horizontal="left" vertical="center" wrapText="1"/>
    </xf>
    <xf numFmtId="0" fontId="18" fillId="0" borderId="4" xfId="1" applyFont="1" applyBorder="1" applyAlignment="1">
      <alignment horizontal="left" vertical="center" wrapText="1"/>
    </xf>
    <xf numFmtId="0" fontId="29" fillId="8" borderId="3" xfId="1" applyFont="1" applyFill="1" applyBorder="1" applyAlignment="1">
      <alignment horizontal="left" vertical="center" wrapText="1"/>
    </xf>
    <xf numFmtId="0" fontId="29" fillId="8" borderId="5" xfId="1" applyFont="1" applyFill="1" applyBorder="1" applyAlignment="1">
      <alignment horizontal="left" vertical="center" wrapText="1"/>
    </xf>
    <xf numFmtId="0" fontId="29" fillId="8" borderId="4" xfId="1" applyFont="1" applyFill="1" applyBorder="1" applyAlignment="1">
      <alignment horizontal="left" vertical="center" wrapText="1"/>
    </xf>
    <xf numFmtId="0" fontId="19" fillId="2" borderId="1" xfId="1" applyFont="1" applyFill="1" applyBorder="1" applyAlignment="1">
      <alignment horizontal="left" vertical="center" wrapText="1"/>
    </xf>
    <xf numFmtId="0" fontId="16" fillId="2" borderId="3" xfId="0" applyFont="1" applyFill="1" applyBorder="1" applyAlignment="1">
      <alignment vertical="top" wrapText="1"/>
    </xf>
    <xf numFmtId="0" fontId="16" fillId="2" borderId="5" xfId="0" applyFont="1" applyFill="1" applyBorder="1" applyAlignment="1">
      <alignment vertical="top" wrapText="1"/>
    </xf>
    <xf numFmtId="0" fontId="16" fillId="2" borderId="4" xfId="0" applyFont="1" applyFill="1" applyBorder="1" applyAlignment="1">
      <alignment vertical="top" wrapText="1"/>
    </xf>
    <xf numFmtId="0" fontId="30" fillId="2" borderId="1" xfId="1" applyFont="1" applyFill="1" applyBorder="1" applyAlignment="1">
      <alignment horizontal="left" vertical="top" wrapText="1"/>
    </xf>
    <xf numFmtId="0" fontId="19" fillId="2" borderId="3" xfId="1" applyFont="1" applyFill="1" applyBorder="1" applyAlignment="1">
      <alignment horizontal="left" vertical="top" wrapText="1"/>
    </xf>
    <xf numFmtId="0" fontId="19" fillId="2" borderId="5" xfId="1" applyFont="1" applyFill="1" applyBorder="1" applyAlignment="1">
      <alignment horizontal="left" vertical="top" wrapText="1"/>
    </xf>
    <xf numFmtId="0" fontId="19" fillId="2" borderId="4" xfId="1" applyFont="1" applyFill="1" applyBorder="1" applyAlignment="1">
      <alignment horizontal="left" vertical="top" wrapText="1"/>
    </xf>
    <xf numFmtId="0" fontId="21" fillId="9" borderId="3" xfId="1" applyFont="1" applyFill="1" applyBorder="1" applyAlignment="1">
      <alignment horizontal="left" vertical="center" wrapText="1"/>
    </xf>
    <xf numFmtId="0" fontId="21" fillId="9" borderId="5" xfId="1" applyFont="1" applyFill="1" applyBorder="1" applyAlignment="1">
      <alignment horizontal="left" vertical="center" wrapText="1"/>
    </xf>
    <xf numFmtId="0" fontId="15" fillId="4" borderId="1" xfId="1" applyFont="1" applyFill="1" applyBorder="1" applyAlignment="1">
      <alignment horizontal="center" vertical="center" wrapText="1"/>
    </xf>
    <xf numFmtId="0" fontId="18" fillId="2" borderId="1" xfId="0" applyFont="1" applyFill="1" applyBorder="1" applyAlignment="1">
      <alignment horizontal="left" vertical="center" wrapText="1"/>
    </xf>
    <xf numFmtId="0" fontId="18" fillId="2" borderId="1" xfId="0" applyFont="1" applyFill="1" applyBorder="1" applyAlignment="1">
      <alignment horizontal="justify" vertical="justify" wrapText="1"/>
    </xf>
    <xf numFmtId="0" fontId="11" fillId="12" borderId="1" xfId="1" applyFont="1" applyFill="1" applyBorder="1" applyAlignment="1">
      <alignment horizontal="center" vertical="top" wrapText="1"/>
    </xf>
    <xf numFmtId="4" fontId="47" fillId="12" borderId="6" xfId="1" applyNumberFormat="1" applyFont="1" applyFill="1" applyBorder="1" applyAlignment="1">
      <alignment horizontal="center" vertical="center" wrapText="1"/>
    </xf>
    <xf numFmtId="4" fontId="47" fillId="12" borderId="7" xfId="1" applyNumberFormat="1" applyFont="1" applyFill="1" applyBorder="1" applyAlignment="1">
      <alignment horizontal="center" vertical="center" wrapText="1"/>
    </xf>
    <xf numFmtId="4" fontId="47" fillId="12" borderId="14" xfId="1" applyNumberFormat="1" applyFont="1" applyFill="1" applyBorder="1" applyAlignment="1">
      <alignment horizontal="center" vertical="center" wrapText="1"/>
    </xf>
    <xf numFmtId="0" fontId="39" fillId="20" borderId="1" xfId="1" applyFont="1" applyFill="1" applyBorder="1" applyAlignment="1">
      <alignment horizontal="center" vertical="center" wrapText="1"/>
    </xf>
    <xf numFmtId="0" fontId="17" fillId="15" borderId="1" xfId="0" applyFont="1" applyFill="1" applyBorder="1" applyAlignment="1">
      <alignment horizontal="left" vertical="top" wrapText="1"/>
    </xf>
    <xf numFmtId="0" fontId="4" fillId="19" borderId="1" xfId="1" applyFill="1" applyBorder="1" applyAlignment="1">
      <alignment horizontal="center"/>
    </xf>
    <xf numFmtId="0" fontId="30" fillId="12" borderId="1" xfId="0" applyFont="1" applyFill="1" applyBorder="1" applyAlignment="1">
      <alignment horizontal="left" vertical="top" wrapText="1"/>
    </xf>
    <xf numFmtId="0" fontId="31" fillId="2" borderId="1" xfId="0" applyFont="1" applyFill="1" applyBorder="1" applyAlignment="1">
      <alignment horizontal="center" vertical="justify" wrapText="1"/>
    </xf>
    <xf numFmtId="0" fontId="46" fillId="11" borderId="1" xfId="1" applyFont="1" applyFill="1" applyBorder="1" applyAlignment="1">
      <alignment horizontal="left" vertical="center" wrapText="1"/>
    </xf>
    <xf numFmtId="0" fontId="33" fillId="12" borderId="1" xfId="0" applyFont="1" applyFill="1" applyBorder="1" applyAlignment="1">
      <alignment vertical="top" wrapText="1"/>
    </xf>
    <xf numFmtId="0" fontId="17" fillId="12" borderId="1" xfId="0" applyFont="1" applyFill="1" applyBorder="1" applyAlignment="1">
      <alignment horizontal="left" vertical="top" wrapText="1"/>
    </xf>
    <xf numFmtId="0" fontId="9" fillId="11" borderId="1" xfId="1" applyFont="1" applyFill="1" applyBorder="1" applyAlignment="1">
      <alignment horizontal="left" vertical="center" wrapText="1"/>
    </xf>
    <xf numFmtId="0" fontId="45" fillId="18" borderId="1" xfId="1" applyFont="1" applyFill="1" applyBorder="1" applyAlignment="1">
      <alignment horizontal="center" vertical="center" wrapText="1"/>
    </xf>
    <xf numFmtId="0" fontId="45" fillId="11" borderId="1" xfId="1" applyFont="1" applyFill="1" applyBorder="1" applyAlignment="1">
      <alignment horizontal="center" vertical="center" wrapText="1"/>
    </xf>
    <xf numFmtId="0" fontId="19" fillId="12" borderId="1" xfId="0" applyFont="1" applyFill="1" applyBorder="1" applyAlignment="1">
      <alignment horizontal="left" vertical="center" wrapText="1"/>
    </xf>
    <xf numFmtId="0" fontId="30" fillId="12" borderId="1" xfId="0" applyFont="1" applyFill="1" applyBorder="1" applyAlignment="1">
      <alignment horizontal="left" vertical="center" wrapText="1"/>
    </xf>
  </cellXfs>
  <cellStyles count="10">
    <cellStyle name="Estilo 1" xfId="9" xr:uid="{00000000-0005-0000-0000-000000000000}"/>
    <cellStyle name="Millares 2" xfId="6" xr:uid="{00000000-0005-0000-0000-000002000000}"/>
    <cellStyle name="Millares 2 2" xfId="8" xr:uid="{00000000-0005-0000-0000-000003000000}"/>
    <cellStyle name="Normal" xfId="0" builtinId="0"/>
    <cellStyle name="Normal 2" xfId="3" xr:uid="{00000000-0005-0000-0000-000005000000}"/>
    <cellStyle name="Normal 2 2 2" xfId="4" xr:uid="{00000000-0005-0000-0000-000006000000}"/>
    <cellStyle name="Normal 3" xfId="5" xr:uid="{00000000-0005-0000-0000-000007000000}"/>
    <cellStyle name="Normal 3 3" xfId="2" xr:uid="{00000000-0005-0000-0000-000008000000}"/>
    <cellStyle name="Normal 4" xfId="1" xr:uid="{00000000-0005-0000-0000-000009000000}"/>
    <cellStyle name="Porcentaje 2" xfId="7"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4</xdr:col>
      <xdr:colOff>476061</xdr:colOff>
      <xdr:row>2</xdr:row>
      <xdr:rowOff>9591</xdr:rowOff>
    </xdr:to>
    <xdr:pic>
      <xdr:nvPicPr>
        <xdr:cNvPr id="4" name="Imagen 3">
          <a:extLst>
            <a:ext uri="{FF2B5EF4-FFF2-40B4-BE49-F238E27FC236}">
              <a16:creationId xmlns:a16="http://schemas.microsoft.com/office/drawing/2014/main" id="{8649F522-6BD2-DB5C-7281-12F90CD92956}"/>
            </a:ext>
          </a:extLst>
        </xdr:cNvPr>
        <xdr:cNvPicPr>
          <a:picLocks noChangeAspect="1"/>
        </xdr:cNvPicPr>
      </xdr:nvPicPr>
      <xdr:blipFill>
        <a:blip xmlns:r="http://schemas.openxmlformats.org/officeDocument/2006/relationships" r:embed="rId1"/>
        <a:stretch>
          <a:fillRect/>
        </a:stretch>
      </xdr:blipFill>
      <xdr:spPr>
        <a:xfrm>
          <a:off x="0" y="9525"/>
          <a:ext cx="2219136" cy="76206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ESKTOPCIFUENTES\Desktop\escritorio\MATRIZ%20PLANIFICACION\matriz%202024\MATRIZ%20DE%20%20SEGUIMIENTO%20MENSUAL%20DE%20METAS%20POA%202024%20RPI.xlsx" TargetMode="External"/><Relationship Id="rId1" Type="http://schemas.openxmlformats.org/officeDocument/2006/relationships/externalLinkPath" Target="/Users/DESKTOPCIFUENTES/Desktop/escritorio/MATRIZ%20PLANIFICACION/matriz%202024/MATRIZ%20DE%20%20SEGUIMIENTO%20MENSUAL%20DE%20METAS%20POA%202024%20RP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JECUCION"/>
      <sheetName val="EJECUCION MENSUAL"/>
      <sheetName val="INCREMENTO"/>
      <sheetName val="DECREMENTO -583"/>
      <sheetName val="decremento 2025 nuevo"/>
      <sheetName val="DECREMENTO -583."/>
      <sheetName val="DECREMENTO -2558"/>
      <sheetName val="DECREMENTO-929"/>
      <sheetName val="INCREMENTO +351"/>
      <sheetName val="DECREMENTO-617"/>
      <sheetName val="DECREMENTO -29"/>
      <sheetName val="INCREMENTO 2515"/>
      <sheetName val="DECREMENTO -910"/>
    </sheetNames>
    <sheetDataSet>
      <sheetData sheetId="0"/>
      <sheetData sheetId="1">
        <row r="3">
          <cell r="B3" t="str">
            <v xml:space="preserve">        MINISTERIO DE ECONOMÍA 
MATRIZ DE PLANIFICACIÓN,  POA 2024</v>
          </cell>
        </row>
        <row r="4">
          <cell r="B4" t="str">
            <v xml:space="preserve">SEGUIMIENTO MENSUAL Y CUATRIMESTRAL  DE EJECUCIÓN DE METAS FÍSICAS </v>
          </cell>
        </row>
        <row r="5">
          <cell r="E5" t="str">
            <v>Ser la institución rectora del desarrollo económico nacional para crear oportunidades de inversión y generación de empleo formal.</v>
          </cell>
        </row>
        <row r="6">
          <cell r="E6" t="str">
            <v xml:space="preserve">Contribuir  a la mejora de las condiciones de vida de los guatemaltecos, apoyando el incremento de  la competitividad  del país, fomentando la inversión, desarrollando las Micro, Pequeñas y Medianas Empresas  y  fortaleciendo el comercio exterior. </v>
          </cell>
        </row>
        <row r="7">
          <cell r="E7" t="str">
            <v xml:space="preserve">Generar las condiciones que permitan la atracción de inversiones para la creación de empleo digno y así promover el desarrollo económico de los guatemaltecos.  </v>
          </cell>
        </row>
        <row r="11">
          <cell r="F11" t="str">
            <v>Brindar certeza jurídica a través de los servicios registrales que presta el Ministerio de Economía.</v>
          </cell>
        </row>
        <row r="13">
          <cell r="F13" t="str">
            <v xml:space="preserve">Tasa  de personas individuales y jurídicas beneficiadas con servicios registrales simplificados y automatizados  </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34484-4DEE-4A82-95BF-D7766A3E573F}">
  <dimension ref="A1:AC25"/>
  <sheetViews>
    <sheetView topLeftCell="A8" workbookViewId="0">
      <selection activeCell="N36" sqref="N36"/>
    </sheetView>
  </sheetViews>
  <sheetFormatPr baseColWidth="10" defaultRowHeight="15" x14ac:dyDescent="0.25"/>
  <cols>
    <col min="1" max="1" width="5.42578125" customWidth="1"/>
    <col min="2" max="2" width="12.28515625" customWidth="1"/>
    <col min="3" max="3" width="2.85546875" customWidth="1"/>
    <col min="4" max="4" width="5.5703125" customWidth="1"/>
    <col min="5" max="5" width="23" customWidth="1"/>
    <col min="6" max="6" width="15.5703125" customWidth="1"/>
    <col min="7" max="7" width="9.5703125" customWidth="1"/>
    <col min="8" max="9" width="8.5703125" customWidth="1"/>
    <col min="10" max="11" width="6" customWidth="1"/>
    <col min="12" max="12" width="6.42578125" customWidth="1"/>
    <col min="13" max="13" width="6" customWidth="1"/>
    <col min="14" max="14" width="14" customWidth="1"/>
    <col min="15" max="15" width="7" customWidth="1"/>
    <col min="16" max="16" width="5.85546875" customWidth="1"/>
    <col min="17" max="17" width="6.5703125" customWidth="1"/>
    <col min="18" max="18" width="6.42578125" customWidth="1"/>
    <col min="19" max="19" width="14.140625" customWidth="1"/>
    <col min="20" max="21" width="6.5703125" customWidth="1"/>
    <col min="22" max="22" width="6.7109375" customWidth="1"/>
    <col min="23" max="23" width="6.85546875" customWidth="1"/>
    <col min="24" max="24" width="13.140625" customWidth="1"/>
    <col min="25" max="26" width="12.28515625" customWidth="1"/>
    <col min="27" max="27" width="14.5703125" customWidth="1"/>
    <col min="28" max="28" width="17" customWidth="1"/>
  </cols>
  <sheetData>
    <row r="1" spans="1:28" ht="41.25" customHeight="1" x14ac:dyDescent="0.25">
      <c r="A1" s="107" t="s">
        <v>56</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9"/>
    </row>
    <row r="2" spans="1:28" ht="18.75" x14ac:dyDescent="0.25">
      <c r="A2" s="110" t="s">
        <v>63</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row>
    <row r="3" spans="1:28" x14ac:dyDescent="0.25">
      <c r="A3" s="111" t="s">
        <v>38</v>
      </c>
      <c r="B3" s="111"/>
      <c r="C3" s="111"/>
      <c r="D3" s="112" t="s">
        <v>0</v>
      </c>
      <c r="E3" s="112"/>
      <c r="F3" s="112"/>
      <c r="G3" s="112"/>
      <c r="H3" s="112"/>
      <c r="I3" s="112"/>
      <c r="J3" s="112"/>
      <c r="K3" s="112"/>
      <c r="L3" s="112"/>
      <c r="M3" s="112"/>
      <c r="N3" s="112"/>
      <c r="O3" s="112"/>
      <c r="P3" s="112"/>
      <c r="Q3" s="112"/>
      <c r="R3" s="112"/>
      <c r="S3" s="112"/>
      <c r="T3" s="112"/>
      <c r="U3" s="112"/>
      <c r="V3" s="112"/>
      <c r="W3" s="112"/>
      <c r="X3" s="112"/>
      <c r="Y3" s="112"/>
      <c r="Z3" s="112"/>
      <c r="AA3" s="112"/>
      <c r="AB3" s="112"/>
    </row>
    <row r="4" spans="1:28" x14ac:dyDescent="0.25">
      <c r="A4" s="104" t="s">
        <v>39</v>
      </c>
      <c r="B4" s="104"/>
      <c r="C4" s="104"/>
      <c r="D4" s="105" t="s">
        <v>1</v>
      </c>
      <c r="E4" s="105"/>
      <c r="F4" s="105"/>
      <c r="G4" s="105"/>
      <c r="H4" s="105"/>
      <c r="I4" s="105"/>
      <c r="J4" s="105"/>
      <c r="K4" s="105"/>
      <c r="L4" s="105"/>
      <c r="M4" s="105"/>
      <c r="N4" s="105"/>
      <c r="O4" s="105"/>
      <c r="P4" s="105"/>
      <c r="Q4" s="105"/>
      <c r="R4" s="105"/>
      <c r="S4" s="105"/>
      <c r="T4" s="105"/>
      <c r="U4" s="105"/>
      <c r="V4" s="105"/>
      <c r="W4" s="105"/>
      <c r="X4" s="105"/>
      <c r="Y4" s="105"/>
      <c r="Z4" s="105"/>
      <c r="AA4" s="105"/>
      <c r="AB4" s="105"/>
    </row>
    <row r="5" spans="1:28" x14ac:dyDescent="0.25">
      <c r="A5" s="113" t="s">
        <v>40</v>
      </c>
      <c r="B5" s="113"/>
      <c r="C5" s="113"/>
      <c r="D5" s="114" t="s">
        <v>24</v>
      </c>
      <c r="E5" s="115"/>
      <c r="F5" s="115"/>
      <c r="G5" s="115"/>
      <c r="H5" s="115"/>
      <c r="I5" s="115"/>
      <c r="J5" s="115"/>
      <c r="K5" s="115"/>
      <c r="L5" s="115"/>
      <c r="M5" s="115"/>
      <c r="N5" s="115"/>
      <c r="O5" s="115"/>
      <c r="P5" s="115"/>
      <c r="Q5" s="115"/>
      <c r="R5" s="115"/>
      <c r="S5" s="115"/>
      <c r="T5" s="115"/>
      <c r="U5" s="115"/>
      <c r="V5" s="115"/>
      <c r="W5" s="115"/>
      <c r="X5" s="115"/>
      <c r="Y5" s="115"/>
      <c r="Z5" s="115"/>
      <c r="AA5" s="115"/>
      <c r="AB5" s="116"/>
    </row>
    <row r="6" spans="1:28" ht="162.75" customHeight="1" x14ac:dyDescent="0.25">
      <c r="A6" s="111" t="s">
        <v>2</v>
      </c>
      <c r="B6" s="111"/>
      <c r="C6" s="111"/>
      <c r="D6" s="117" t="s">
        <v>62</v>
      </c>
      <c r="E6" s="118"/>
      <c r="F6" s="118"/>
      <c r="G6" s="118"/>
      <c r="H6" s="118"/>
      <c r="I6" s="118"/>
      <c r="J6" s="118"/>
      <c r="K6" s="118"/>
      <c r="L6" s="118"/>
      <c r="M6" s="118"/>
      <c r="N6" s="118"/>
      <c r="O6" s="118"/>
      <c r="P6" s="118"/>
      <c r="Q6" s="118"/>
      <c r="R6" s="118"/>
      <c r="S6" s="118"/>
      <c r="T6" s="118"/>
      <c r="U6" s="118"/>
      <c r="V6" s="118"/>
      <c r="W6" s="118"/>
      <c r="X6" s="118"/>
      <c r="Y6" s="118"/>
      <c r="Z6" s="118"/>
      <c r="AA6" s="118"/>
      <c r="AB6" s="119"/>
    </row>
    <row r="7" spans="1:28" hidden="1" x14ac:dyDescent="0.25">
      <c r="A7" s="120" t="s">
        <v>64</v>
      </c>
      <c r="B7" s="120"/>
      <c r="C7" s="120"/>
      <c r="D7" s="105" t="s">
        <v>65</v>
      </c>
      <c r="E7" s="105"/>
      <c r="F7" s="105"/>
      <c r="G7" s="105"/>
      <c r="H7" s="105"/>
      <c r="I7" s="105"/>
      <c r="J7" s="105"/>
      <c r="K7" s="105"/>
      <c r="L7" s="105"/>
      <c r="M7" s="105"/>
      <c r="N7" s="105"/>
      <c r="O7" s="105"/>
      <c r="P7" s="105"/>
      <c r="Q7" s="105"/>
      <c r="R7" s="105"/>
      <c r="S7" s="105"/>
      <c r="T7" s="105"/>
      <c r="U7" s="105"/>
      <c r="V7" s="105"/>
      <c r="W7" s="105"/>
      <c r="X7" s="105"/>
      <c r="Y7" s="105"/>
      <c r="Z7" s="105"/>
      <c r="AA7" s="105"/>
      <c r="AB7" s="105"/>
    </row>
    <row r="8" spans="1:28" ht="19.5" x14ac:dyDescent="0.25">
      <c r="A8" s="124" t="s">
        <v>42</v>
      </c>
      <c r="B8" s="125"/>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6"/>
    </row>
    <row r="9" spans="1:28" ht="15.75" x14ac:dyDescent="0.25">
      <c r="A9" s="127" t="s">
        <v>32</v>
      </c>
      <c r="B9" s="127"/>
      <c r="C9" s="127"/>
      <c r="D9" s="127"/>
      <c r="E9" s="93" t="s">
        <v>41</v>
      </c>
      <c r="F9" s="94"/>
      <c r="G9" s="94"/>
      <c r="H9" s="94"/>
      <c r="I9" s="94"/>
      <c r="J9" s="94"/>
      <c r="K9" s="94"/>
      <c r="L9" s="94"/>
      <c r="M9" s="94"/>
      <c r="N9" s="94"/>
      <c r="O9" s="94"/>
      <c r="P9" s="94"/>
      <c r="Q9" s="94"/>
      <c r="R9" s="94"/>
      <c r="S9" s="94"/>
      <c r="T9" s="94"/>
      <c r="U9" s="94"/>
      <c r="V9" s="94"/>
      <c r="W9" s="94"/>
      <c r="X9" s="94"/>
      <c r="Y9" s="94"/>
      <c r="Z9" s="94"/>
      <c r="AA9" s="94"/>
      <c r="AB9" s="95"/>
    </row>
    <row r="10" spans="1:28" ht="15.75" customHeight="1" x14ac:dyDescent="0.25">
      <c r="A10" s="96" t="s">
        <v>25</v>
      </c>
      <c r="B10" s="96"/>
      <c r="C10" s="96"/>
      <c r="D10" s="96"/>
      <c r="E10" s="97" t="s">
        <v>53</v>
      </c>
      <c r="F10" s="97"/>
      <c r="G10" s="97"/>
      <c r="H10" s="97"/>
      <c r="I10" s="97"/>
      <c r="J10" s="97"/>
      <c r="K10" s="97"/>
      <c r="L10" s="97"/>
      <c r="M10" s="97"/>
      <c r="N10" s="97"/>
      <c r="O10" s="97"/>
      <c r="P10" s="97"/>
      <c r="Q10" s="97"/>
      <c r="R10" s="97"/>
      <c r="S10" s="97"/>
      <c r="T10" s="97"/>
      <c r="U10" s="97"/>
      <c r="V10" s="97"/>
      <c r="W10" s="97"/>
      <c r="X10" s="97"/>
      <c r="Y10" s="97"/>
      <c r="Z10" s="97"/>
      <c r="AA10" s="97"/>
      <c r="AB10" s="97"/>
    </row>
    <row r="11" spans="1:28" ht="15.75" x14ac:dyDescent="0.25">
      <c r="A11" s="98" t="s">
        <v>43</v>
      </c>
      <c r="B11" s="99"/>
      <c r="C11" s="99"/>
      <c r="D11" s="100"/>
      <c r="E11" s="101" t="s">
        <v>54</v>
      </c>
      <c r="F11" s="102"/>
      <c r="G11" s="102"/>
      <c r="H11" s="102"/>
      <c r="I11" s="102"/>
      <c r="J11" s="102"/>
      <c r="K11" s="102"/>
      <c r="L11" s="102"/>
      <c r="M11" s="102"/>
      <c r="N11" s="102"/>
      <c r="O11" s="102"/>
      <c r="P11" s="102"/>
      <c r="Q11" s="102"/>
      <c r="R11" s="102"/>
      <c r="S11" s="102"/>
      <c r="T11" s="102"/>
      <c r="U11" s="102"/>
      <c r="V11" s="102"/>
      <c r="W11" s="102"/>
      <c r="X11" s="102"/>
      <c r="Y11" s="102"/>
      <c r="Z11" s="102"/>
      <c r="AA11" s="102"/>
      <c r="AB11" s="103"/>
    </row>
    <row r="12" spans="1:28" ht="15.75" x14ac:dyDescent="0.25">
      <c r="A12" s="84" t="s">
        <v>36</v>
      </c>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37"/>
    </row>
    <row r="13" spans="1:28" ht="34.5" customHeight="1" x14ac:dyDescent="0.25">
      <c r="A13" s="86" t="s">
        <v>33</v>
      </c>
      <c r="B13" s="86"/>
      <c r="C13" s="86"/>
      <c r="D13" s="86"/>
      <c r="E13" s="87" t="s">
        <v>50</v>
      </c>
      <c r="F13" s="88"/>
      <c r="G13" s="88"/>
      <c r="H13" s="88"/>
      <c r="I13" s="88"/>
      <c r="J13" s="88"/>
      <c r="K13" s="88"/>
      <c r="L13" s="88"/>
      <c r="M13" s="88"/>
      <c r="N13" s="88"/>
      <c r="O13" s="88"/>
      <c r="P13" s="88"/>
      <c r="Q13" s="88"/>
      <c r="R13" s="88"/>
      <c r="S13" s="88"/>
      <c r="T13" s="88"/>
      <c r="U13" s="88"/>
      <c r="V13" s="88"/>
      <c r="W13" s="88"/>
      <c r="X13" s="88"/>
      <c r="Y13" s="88"/>
      <c r="Z13" s="88"/>
      <c r="AA13" s="88"/>
      <c r="AB13" s="89"/>
    </row>
    <row r="14" spans="1:28" ht="15.75" x14ac:dyDescent="0.25">
      <c r="A14" s="86" t="s">
        <v>34</v>
      </c>
      <c r="B14" s="86"/>
      <c r="C14" s="86"/>
      <c r="D14" s="86"/>
      <c r="E14" s="90" t="s">
        <v>35</v>
      </c>
      <c r="F14" s="91"/>
      <c r="G14" s="91"/>
      <c r="H14" s="91"/>
      <c r="I14" s="91"/>
      <c r="J14" s="91"/>
      <c r="K14" s="91"/>
      <c r="L14" s="91"/>
      <c r="M14" s="91"/>
      <c r="N14" s="91"/>
      <c r="O14" s="91"/>
      <c r="P14" s="91"/>
      <c r="Q14" s="91"/>
      <c r="R14" s="91"/>
      <c r="S14" s="91"/>
      <c r="T14" s="91"/>
      <c r="U14" s="91"/>
      <c r="V14" s="91"/>
      <c r="W14" s="91"/>
      <c r="X14" s="91"/>
      <c r="Y14" s="91"/>
      <c r="Z14" s="91"/>
      <c r="AA14" s="91"/>
      <c r="AB14" s="92"/>
    </row>
    <row r="15" spans="1:28" ht="15.75" x14ac:dyDescent="0.25">
      <c r="A15" s="38"/>
      <c r="B15" s="121" t="s">
        <v>57</v>
      </c>
      <c r="C15" s="122"/>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3"/>
    </row>
    <row r="16" spans="1:28" ht="51" x14ac:dyDescent="0.25">
      <c r="A16" s="39" t="s">
        <v>37</v>
      </c>
      <c r="B16" s="80" t="s">
        <v>26</v>
      </c>
      <c r="C16" s="81"/>
      <c r="D16" s="82"/>
      <c r="E16" s="40" t="s">
        <v>27</v>
      </c>
      <c r="F16" s="41" t="s">
        <v>4</v>
      </c>
      <c r="G16" s="42" t="s">
        <v>3</v>
      </c>
      <c r="H16" s="43" t="s">
        <v>28</v>
      </c>
      <c r="I16" s="43" t="s">
        <v>45</v>
      </c>
      <c r="J16" s="44" t="s">
        <v>5</v>
      </c>
      <c r="K16" s="45" t="s">
        <v>6</v>
      </c>
      <c r="L16" s="44" t="s">
        <v>7</v>
      </c>
      <c r="M16" s="44" t="s">
        <v>8</v>
      </c>
      <c r="N16" s="46" t="s">
        <v>66</v>
      </c>
      <c r="O16" s="47" t="s">
        <v>9</v>
      </c>
      <c r="P16" s="47" t="s">
        <v>10</v>
      </c>
      <c r="Q16" s="47" t="s">
        <v>11</v>
      </c>
      <c r="R16" s="47" t="s">
        <v>12</v>
      </c>
      <c r="S16" s="46" t="s">
        <v>67</v>
      </c>
      <c r="T16" s="47" t="s">
        <v>13</v>
      </c>
      <c r="U16" s="47" t="s">
        <v>14</v>
      </c>
      <c r="V16" s="47" t="s">
        <v>15</v>
      </c>
      <c r="W16" s="47" t="s">
        <v>16</v>
      </c>
      <c r="X16" s="46" t="s">
        <v>68</v>
      </c>
      <c r="Y16" s="48" t="s">
        <v>29</v>
      </c>
      <c r="Z16" s="48" t="s">
        <v>30</v>
      </c>
      <c r="AA16" s="49" t="s">
        <v>69</v>
      </c>
      <c r="AB16" s="48" t="s">
        <v>31</v>
      </c>
    </row>
    <row r="17" spans="1:29" ht="55.5" customHeight="1" x14ac:dyDescent="0.25">
      <c r="A17" s="2"/>
      <c r="B17" s="83"/>
      <c r="C17" s="83"/>
      <c r="D17" s="83"/>
      <c r="E17" s="50" t="s">
        <v>70</v>
      </c>
      <c r="F17" s="51"/>
      <c r="G17" s="52" t="s">
        <v>17</v>
      </c>
      <c r="H17" s="53">
        <f>SUM(H18:H20)</f>
        <v>26700</v>
      </c>
      <c r="I17" s="54">
        <f>+I18+I19+I20</f>
        <v>26700</v>
      </c>
      <c r="J17" s="53">
        <f>+J18+J19+J20</f>
        <v>2250</v>
      </c>
      <c r="K17" s="53">
        <f>+K18+K19+K20</f>
        <v>2250</v>
      </c>
      <c r="L17" s="53">
        <f t="shared" ref="L17:M17" si="0">+L18+L19+L20</f>
        <v>2250</v>
      </c>
      <c r="M17" s="53">
        <f t="shared" si="0"/>
        <v>2250</v>
      </c>
      <c r="N17" s="53">
        <f>SUM(N18:N20)</f>
        <v>9000</v>
      </c>
      <c r="O17" s="53">
        <f t="shared" ref="O17:R17" si="1">+O18+O19+O20</f>
        <v>2125</v>
      </c>
      <c r="P17" s="53">
        <f t="shared" si="1"/>
        <v>2125</v>
      </c>
      <c r="Q17" s="53">
        <f t="shared" si="1"/>
        <v>2125</v>
      </c>
      <c r="R17" s="53">
        <f t="shared" si="1"/>
        <v>2125</v>
      </c>
      <c r="S17" s="53">
        <f>SUM(S18:S20)</f>
        <v>8500</v>
      </c>
      <c r="T17" s="53">
        <f t="shared" ref="T17:W17" si="2">+T18+T19+T20</f>
        <v>2300</v>
      </c>
      <c r="U17" s="53">
        <f t="shared" si="2"/>
        <v>2300</v>
      </c>
      <c r="V17" s="53">
        <f t="shared" si="2"/>
        <v>2300</v>
      </c>
      <c r="W17" s="53">
        <f t="shared" si="2"/>
        <v>2300</v>
      </c>
      <c r="X17" s="53">
        <f>SUM(T17:W17)</f>
        <v>9200</v>
      </c>
      <c r="Y17" s="53">
        <f>SUM(N17+S17+X17)</f>
        <v>26700</v>
      </c>
      <c r="Z17" s="55">
        <f>SUM(Y17/I17)</f>
        <v>1</v>
      </c>
      <c r="AA17" s="56">
        <v>21358000</v>
      </c>
      <c r="AB17" s="57" t="s">
        <v>72</v>
      </c>
    </row>
    <row r="18" spans="1:29" ht="45" customHeight="1" x14ac:dyDescent="0.25">
      <c r="A18" s="2"/>
      <c r="B18" s="58"/>
      <c r="C18" s="59"/>
      <c r="D18" s="60"/>
      <c r="E18" s="61"/>
      <c r="F18" s="62" t="s">
        <v>19</v>
      </c>
      <c r="G18" s="63" t="s">
        <v>60</v>
      </c>
      <c r="H18" s="64">
        <v>20000</v>
      </c>
      <c r="I18" s="65">
        <v>20000</v>
      </c>
      <c r="J18" s="51">
        <v>1650</v>
      </c>
      <c r="K18" s="51">
        <v>1650</v>
      </c>
      <c r="L18" s="51">
        <v>1650</v>
      </c>
      <c r="M18" s="51">
        <v>1650</v>
      </c>
      <c r="N18" s="51">
        <f t="shared" ref="N18:N24" si="3">SUM(J18:M18)</f>
        <v>6600</v>
      </c>
      <c r="O18" s="51">
        <v>1650</v>
      </c>
      <c r="P18" s="51">
        <v>1650</v>
      </c>
      <c r="Q18" s="51">
        <v>1650</v>
      </c>
      <c r="R18" s="51">
        <v>1650</v>
      </c>
      <c r="S18" s="51">
        <f>SUM(O18:R18)</f>
        <v>6600</v>
      </c>
      <c r="T18" s="51">
        <v>1700</v>
      </c>
      <c r="U18" s="51">
        <v>1700</v>
      </c>
      <c r="V18" s="51">
        <v>1700</v>
      </c>
      <c r="W18" s="51">
        <v>1700</v>
      </c>
      <c r="X18" s="51">
        <f t="shared" ref="X18:X22" si="4">SUM(T18:W18)</f>
        <v>6800</v>
      </c>
      <c r="Y18" s="51">
        <f>SUM(N18+S18+X18)</f>
        <v>20000</v>
      </c>
      <c r="Z18" s="66">
        <f>SUM(Y18/I18)</f>
        <v>1</v>
      </c>
      <c r="AA18" s="56"/>
      <c r="AB18" s="56"/>
    </row>
    <row r="19" spans="1:29" ht="49.5" customHeight="1" x14ac:dyDescent="0.25">
      <c r="A19" s="2"/>
      <c r="B19" s="58"/>
      <c r="C19" s="59"/>
      <c r="D19" s="60"/>
      <c r="E19" s="67"/>
      <c r="F19" s="62" t="s">
        <v>20</v>
      </c>
      <c r="G19" s="63" t="s">
        <v>60</v>
      </c>
      <c r="H19" s="64">
        <v>1200</v>
      </c>
      <c r="I19" s="65">
        <v>1200</v>
      </c>
      <c r="J19" s="51">
        <v>100</v>
      </c>
      <c r="K19" s="51">
        <v>100</v>
      </c>
      <c r="L19" s="51">
        <v>100</v>
      </c>
      <c r="M19" s="51">
        <v>100</v>
      </c>
      <c r="N19" s="51">
        <f t="shared" si="3"/>
        <v>400</v>
      </c>
      <c r="O19" s="51">
        <v>100</v>
      </c>
      <c r="P19" s="51">
        <v>100</v>
      </c>
      <c r="Q19" s="51">
        <v>100</v>
      </c>
      <c r="R19" s="51">
        <v>100</v>
      </c>
      <c r="S19" s="51">
        <f>SUM(O19:R19)</f>
        <v>400</v>
      </c>
      <c r="T19" s="51">
        <v>100</v>
      </c>
      <c r="U19" s="51">
        <v>100</v>
      </c>
      <c r="V19" s="51">
        <v>100</v>
      </c>
      <c r="W19" s="51">
        <v>100</v>
      </c>
      <c r="X19" s="51">
        <f t="shared" si="4"/>
        <v>400</v>
      </c>
      <c r="Y19" s="51">
        <f t="shared" ref="Y19:Y23" si="5">SUM(N19+S19+X19)</f>
        <v>1200</v>
      </c>
      <c r="Z19" s="66">
        <f t="shared" ref="Z19:Z24" si="6">SUM(Y19/I19)</f>
        <v>1</v>
      </c>
      <c r="AA19" s="56"/>
      <c r="AB19" s="56"/>
    </row>
    <row r="20" spans="1:29" ht="64.5" customHeight="1" x14ac:dyDescent="0.25">
      <c r="A20" s="2"/>
      <c r="B20" s="58"/>
      <c r="C20" s="59"/>
      <c r="D20" s="60"/>
      <c r="E20" s="67"/>
      <c r="F20" s="62" t="s">
        <v>21</v>
      </c>
      <c r="G20" s="63" t="s">
        <v>60</v>
      </c>
      <c r="H20" s="64">
        <v>5500</v>
      </c>
      <c r="I20" s="65">
        <v>5500</v>
      </c>
      <c r="J20" s="51">
        <v>500</v>
      </c>
      <c r="K20" s="51">
        <v>500</v>
      </c>
      <c r="L20" s="51">
        <v>500</v>
      </c>
      <c r="M20" s="51">
        <v>500</v>
      </c>
      <c r="N20" s="51">
        <f t="shared" si="3"/>
        <v>2000</v>
      </c>
      <c r="O20" s="51">
        <v>375</v>
      </c>
      <c r="P20" s="51">
        <v>375</v>
      </c>
      <c r="Q20" s="51">
        <v>375</v>
      </c>
      <c r="R20" s="51">
        <v>375</v>
      </c>
      <c r="S20" s="51">
        <f>SUM(O20:R20)</f>
        <v>1500</v>
      </c>
      <c r="T20" s="51">
        <v>500</v>
      </c>
      <c r="U20" s="51">
        <v>500</v>
      </c>
      <c r="V20" s="51">
        <v>500</v>
      </c>
      <c r="W20" s="51">
        <v>500</v>
      </c>
      <c r="X20" s="51">
        <f t="shared" si="4"/>
        <v>2000</v>
      </c>
      <c r="Y20" s="51">
        <f t="shared" si="5"/>
        <v>5500</v>
      </c>
      <c r="Z20" s="66">
        <f t="shared" si="6"/>
        <v>1</v>
      </c>
      <c r="AA20" s="56"/>
      <c r="AB20" s="56"/>
    </row>
    <row r="21" spans="1:29" ht="78" customHeight="1" x14ac:dyDescent="0.25">
      <c r="A21" s="2"/>
      <c r="B21" s="77"/>
      <c r="C21" s="78"/>
      <c r="D21" s="79"/>
      <c r="E21" s="68"/>
      <c r="F21" s="62" t="s">
        <v>22</v>
      </c>
      <c r="G21" s="63" t="s">
        <v>60</v>
      </c>
      <c r="H21" s="64">
        <v>1800</v>
      </c>
      <c r="I21" s="65">
        <v>1800</v>
      </c>
      <c r="J21" s="51">
        <v>150</v>
      </c>
      <c r="K21" s="51">
        <v>150</v>
      </c>
      <c r="L21" s="51">
        <v>150</v>
      </c>
      <c r="M21" s="51">
        <v>150</v>
      </c>
      <c r="N21" s="65">
        <f t="shared" si="3"/>
        <v>600</v>
      </c>
      <c r="O21" s="65">
        <v>150</v>
      </c>
      <c r="P21" s="65">
        <v>150</v>
      </c>
      <c r="Q21" s="65">
        <v>150</v>
      </c>
      <c r="R21" s="65">
        <v>150</v>
      </c>
      <c r="S21" s="65">
        <f t="shared" ref="S21:S23" si="7">SUM(O21:R21)</f>
        <v>600</v>
      </c>
      <c r="T21" s="65">
        <v>150</v>
      </c>
      <c r="U21" s="65">
        <v>150</v>
      </c>
      <c r="V21" s="65">
        <v>150</v>
      </c>
      <c r="W21" s="65">
        <v>150</v>
      </c>
      <c r="X21" s="65">
        <f t="shared" si="4"/>
        <v>600</v>
      </c>
      <c r="Y21" s="51">
        <f t="shared" si="5"/>
        <v>1800</v>
      </c>
      <c r="Z21" s="66">
        <f t="shared" si="6"/>
        <v>1</v>
      </c>
      <c r="AA21" s="53" t="s">
        <v>49</v>
      </c>
      <c r="AB21" s="69"/>
    </row>
    <row r="22" spans="1:29" ht="45.75" customHeight="1" x14ac:dyDescent="0.25">
      <c r="A22" s="2"/>
      <c r="B22" s="77"/>
      <c r="C22" s="78"/>
      <c r="D22" s="79"/>
      <c r="E22" s="68"/>
      <c r="F22" s="62" t="s">
        <v>23</v>
      </c>
      <c r="G22" s="63" t="s">
        <v>18</v>
      </c>
      <c r="H22" s="51">
        <v>12720</v>
      </c>
      <c r="I22" s="65">
        <v>12720</v>
      </c>
      <c r="J22" s="51">
        <v>1070</v>
      </c>
      <c r="K22" s="51">
        <v>1060</v>
      </c>
      <c r="L22" s="51">
        <v>1060</v>
      </c>
      <c r="M22" s="51">
        <v>1060</v>
      </c>
      <c r="N22" s="65">
        <f t="shared" si="3"/>
        <v>4250</v>
      </c>
      <c r="O22" s="65">
        <v>1060</v>
      </c>
      <c r="P22" s="65">
        <v>1060</v>
      </c>
      <c r="Q22" s="65">
        <v>1060</v>
      </c>
      <c r="R22" s="65">
        <v>1060</v>
      </c>
      <c r="S22" s="65">
        <f t="shared" si="7"/>
        <v>4240</v>
      </c>
      <c r="T22" s="65">
        <v>1060</v>
      </c>
      <c r="U22" s="65">
        <v>1060</v>
      </c>
      <c r="V22" s="65">
        <v>1060</v>
      </c>
      <c r="W22" s="65">
        <v>1050</v>
      </c>
      <c r="X22" s="65">
        <f t="shared" si="4"/>
        <v>4230</v>
      </c>
      <c r="Y22" s="51">
        <f t="shared" si="5"/>
        <v>12720</v>
      </c>
      <c r="Z22" s="66">
        <f t="shared" si="6"/>
        <v>1</v>
      </c>
      <c r="AA22" s="70"/>
      <c r="AB22" s="70"/>
    </row>
    <row r="23" spans="1:29" ht="40.5" customHeight="1" x14ac:dyDescent="0.25">
      <c r="A23" s="2"/>
      <c r="B23" s="77"/>
      <c r="C23" s="78"/>
      <c r="D23" s="79"/>
      <c r="E23" s="68"/>
      <c r="F23" s="62" t="s">
        <v>71</v>
      </c>
      <c r="G23" s="63" t="s">
        <v>18</v>
      </c>
      <c r="H23" s="51">
        <v>20400</v>
      </c>
      <c r="I23" s="65">
        <v>20400</v>
      </c>
      <c r="J23" s="51">
        <v>1600</v>
      </c>
      <c r="K23" s="51">
        <v>1600</v>
      </c>
      <c r="L23" s="51">
        <v>1600</v>
      </c>
      <c r="M23" s="51">
        <v>1600</v>
      </c>
      <c r="N23" s="65">
        <f t="shared" si="3"/>
        <v>6400</v>
      </c>
      <c r="O23" s="65">
        <v>1800</v>
      </c>
      <c r="P23" s="65">
        <v>1800</v>
      </c>
      <c r="Q23" s="65">
        <v>1800</v>
      </c>
      <c r="R23" s="65">
        <v>1800</v>
      </c>
      <c r="S23" s="65">
        <f t="shared" si="7"/>
        <v>7200</v>
      </c>
      <c r="T23" s="65">
        <v>1700</v>
      </c>
      <c r="U23" s="65">
        <v>1700</v>
      </c>
      <c r="V23" s="65">
        <v>1700</v>
      </c>
      <c r="W23" s="65">
        <v>1700</v>
      </c>
      <c r="X23" s="65">
        <f>SUM(T23:W23)</f>
        <v>6800</v>
      </c>
      <c r="Y23" s="51">
        <f t="shared" si="5"/>
        <v>20400</v>
      </c>
      <c r="Z23" s="66">
        <f t="shared" si="6"/>
        <v>1</v>
      </c>
      <c r="AA23" s="70"/>
      <c r="AB23" s="70"/>
    </row>
    <row r="24" spans="1:29" ht="30" customHeight="1" x14ac:dyDescent="0.25">
      <c r="A24" s="2"/>
      <c r="B24" s="77"/>
      <c r="C24" s="78"/>
      <c r="D24" s="79"/>
      <c r="E24" s="68"/>
      <c r="F24" s="62" t="s">
        <v>44</v>
      </c>
      <c r="G24" s="63" t="s">
        <v>18</v>
      </c>
      <c r="H24" s="51">
        <v>4780</v>
      </c>
      <c r="I24" s="65">
        <v>4780</v>
      </c>
      <c r="J24" s="51">
        <v>380</v>
      </c>
      <c r="K24" s="51">
        <v>400</v>
      </c>
      <c r="L24" s="51">
        <v>400</v>
      </c>
      <c r="M24" s="51">
        <v>400</v>
      </c>
      <c r="N24" s="65">
        <f t="shared" si="3"/>
        <v>1580</v>
      </c>
      <c r="O24" s="65">
        <v>400</v>
      </c>
      <c r="P24" s="65">
        <v>400</v>
      </c>
      <c r="Q24" s="65">
        <v>400</v>
      </c>
      <c r="R24" s="65">
        <v>400</v>
      </c>
      <c r="S24" s="65">
        <f>SUM(O24:R24)</f>
        <v>1600</v>
      </c>
      <c r="T24" s="65">
        <v>400</v>
      </c>
      <c r="U24" s="65">
        <v>400</v>
      </c>
      <c r="V24" s="65">
        <v>400</v>
      </c>
      <c r="W24" s="65">
        <v>400</v>
      </c>
      <c r="X24" s="65">
        <f>SUM(T24:W24)</f>
        <v>1600</v>
      </c>
      <c r="Y24" s="51">
        <f>SUM(N24+S24+X24)</f>
        <v>4780</v>
      </c>
      <c r="Z24" s="66">
        <f t="shared" si="6"/>
        <v>1</v>
      </c>
      <c r="AA24" s="70"/>
      <c r="AB24" s="70"/>
    </row>
    <row r="25" spans="1:29" ht="18.75" customHeight="1" x14ac:dyDescent="0.25">
      <c r="A25" s="106" t="s">
        <v>61</v>
      </c>
      <c r="B25" s="106"/>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71"/>
    </row>
  </sheetData>
  <mergeCells count="32">
    <mergeCell ref="A4:C4"/>
    <mergeCell ref="D4:AB4"/>
    <mergeCell ref="A25:AB25"/>
    <mergeCell ref="A1:AB1"/>
    <mergeCell ref="A2:AB2"/>
    <mergeCell ref="A3:C3"/>
    <mergeCell ref="D3:AB3"/>
    <mergeCell ref="A5:C5"/>
    <mergeCell ref="D5:AB5"/>
    <mergeCell ref="A6:C6"/>
    <mergeCell ref="D6:AB6"/>
    <mergeCell ref="A7:C7"/>
    <mergeCell ref="D7:AB7"/>
    <mergeCell ref="B15:AB15"/>
    <mergeCell ref="A8:AB8"/>
    <mergeCell ref="A9:D9"/>
    <mergeCell ref="E9:AB9"/>
    <mergeCell ref="A10:D10"/>
    <mergeCell ref="E10:AB10"/>
    <mergeCell ref="A11:D11"/>
    <mergeCell ref="E11:AB11"/>
    <mergeCell ref="A12:AA12"/>
    <mergeCell ref="A13:D13"/>
    <mergeCell ref="E13:AB13"/>
    <mergeCell ref="A14:D14"/>
    <mergeCell ref="E14:AB14"/>
    <mergeCell ref="B24:D24"/>
    <mergeCell ref="B16:D16"/>
    <mergeCell ref="B17:D17"/>
    <mergeCell ref="B21:D21"/>
    <mergeCell ref="B22:D22"/>
    <mergeCell ref="B23:D23"/>
  </mergeCells>
  <pageMargins left="0.11811023622047245" right="0.31496062992125984" top="0" bottom="0" header="0.31496062992125984" footer="0.31496062992125984"/>
  <pageSetup scale="50"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DE4A4-30C3-46FD-8731-309B8CB863F2}">
  <dimension ref="A1:AB25"/>
  <sheetViews>
    <sheetView tabSelected="1" workbookViewId="0">
      <selection activeCell="AB18" sqref="AB18"/>
    </sheetView>
  </sheetViews>
  <sheetFormatPr baseColWidth="10" defaultRowHeight="15" x14ac:dyDescent="0.25"/>
  <cols>
    <col min="1" max="1" width="4.140625" customWidth="1"/>
    <col min="2" max="2" width="12.28515625" customWidth="1"/>
    <col min="3" max="3" width="2.85546875" customWidth="1"/>
    <col min="4" max="4" width="11" customWidth="1"/>
    <col min="5" max="6" width="23" customWidth="1"/>
    <col min="7" max="7" width="12.7109375" customWidth="1"/>
    <col min="8" max="9" width="9.7109375" customWidth="1"/>
    <col min="10" max="10" width="6.140625" hidden="1" customWidth="1"/>
    <col min="11" max="11" width="7.7109375" hidden="1" customWidth="1"/>
    <col min="12" max="12" width="8.140625" hidden="1" customWidth="1"/>
    <col min="13" max="13" width="7.7109375" hidden="1" customWidth="1"/>
    <col min="14" max="14" width="14.140625" hidden="1" customWidth="1"/>
    <col min="15" max="15" width="11.42578125" hidden="1" customWidth="1"/>
    <col min="16" max="16" width="11.42578125" customWidth="1"/>
    <col min="17" max="18" width="11.42578125" hidden="1" customWidth="1"/>
    <col min="19" max="19" width="11.42578125" customWidth="1"/>
    <col min="20" max="24" width="11.42578125" hidden="1" customWidth="1"/>
    <col min="25" max="25" width="11.140625" customWidth="1"/>
    <col min="27" max="27" width="15" customWidth="1"/>
    <col min="28" max="28" width="19.42578125" customWidth="1"/>
  </cols>
  <sheetData>
    <row r="1" spans="1:28" ht="18" x14ac:dyDescent="0.25">
      <c r="A1" s="72" t="s">
        <v>84</v>
      </c>
      <c r="B1" s="1"/>
      <c r="C1" s="1"/>
      <c r="D1" s="1"/>
      <c r="E1" s="1"/>
      <c r="F1" s="1"/>
      <c r="G1" s="1"/>
      <c r="H1" s="1"/>
      <c r="I1" s="1"/>
      <c r="J1" s="1"/>
      <c r="K1" s="1"/>
      <c r="L1" s="1"/>
      <c r="M1" s="1"/>
      <c r="N1" s="1"/>
      <c r="O1" s="1"/>
      <c r="P1" s="1"/>
      <c r="Q1" s="1"/>
      <c r="R1" s="1"/>
      <c r="S1" s="1"/>
      <c r="T1" s="1"/>
      <c r="U1" s="1"/>
      <c r="V1" s="1"/>
      <c r="W1" s="1"/>
      <c r="X1" s="1"/>
      <c r="Y1" s="1"/>
      <c r="Z1" s="1"/>
      <c r="AA1" s="1"/>
      <c r="AB1" s="1"/>
    </row>
    <row r="2" spans="1:28" ht="18.75" x14ac:dyDescent="0.25">
      <c r="A2" s="107" t="s">
        <v>56</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9"/>
    </row>
    <row r="3" spans="1:28" ht="18.75" x14ac:dyDescent="0.25">
      <c r="A3" s="166" t="s">
        <v>55</v>
      </c>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row>
    <row r="4" spans="1:28" x14ac:dyDescent="0.25">
      <c r="A4" s="111" t="s">
        <v>38</v>
      </c>
      <c r="B4" s="111"/>
      <c r="C4" s="111"/>
      <c r="D4" s="167" t="s">
        <v>0</v>
      </c>
      <c r="E4" s="167"/>
      <c r="F4" s="167"/>
      <c r="G4" s="167"/>
      <c r="H4" s="167"/>
      <c r="I4" s="167"/>
      <c r="J4" s="167"/>
      <c r="K4" s="167"/>
      <c r="L4" s="167"/>
      <c r="M4" s="167"/>
      <c r="N4" s="167"/>
      <c r="O4" s="167"/>
      <c r="P4" s="167"/>
      <c r="Q4" s="167"/>
      <c r="R4" s="167"/>
      <c r="S4" s="167"/>
      <c r="T4" s="167"/>
      <c r="U4" s="167"/>
      <c r="V4" s="167"/>
      <c r="W4" s="167"/>
      <c r="X4" s="167"/>
      <c r="Y4" s="167"/>
      <c r="Z4" s="167"/>
      <c r="AA4" s="167"/>
      <c r="AB4" s="167"/>
    </row>
    <row r="5" spans="1:28" x14ac:dyDescent="0.25">
      <c r="A5" s="104" t="s">
        <v>39</v>
      </c>
      <c r="B5" s="104"/>
      <c r="C5" s="104"/>
      <c r="D5" s="168" t="s">
        <v>1</v>
      </c>
      <c r="E5" s="168"/>
      <c r="F5" s="168"/>
      <c r="G5" s="168"/>
      <c r="H5" s="168"/>
      <c r="I5" s="168"/>
      <c r="J5" s="168"/>
      <c r="K5" s="168"/>
      <c r="L5" s="168"/>
      <c r="M5" s="168"/>
      <c r="N5" s="168"/>
      <c r="O5" s="168"/>
      <c r="P5" s="168"/>
      <c r="Q5" s="168"/>
      <c r="R5" s="168"/>
      <c r="S5" s="168"/>
      <c r="T5" s="168"/>
      <c r="U5" s="168"/>
      <c r="V5" s="168"/>
      <c r="W5" s="168"/>
      <c r="X5" s="168"/>
      <c r="Y5" s="168"/>
      <c r="Z5" s="168"/>
      <c r="AA5" s="168"/>
      <c r="AB5" s="168"/>
    </row>
    <row r="6" spans="1:28" ht="20.25" customHeight="1" x14ac:dyDescent="0.25">
      <c r="A6" s="146" t="s">
        <v>40</v>
      </c>
      <c r="B6" s="146"/>
      <c r="C6" s="146"/>
      <c r="D6" s="147" t="s">
        <v>24</v>
      </c>
      <c r="E6" s="148"/>
      <c r="F6" s="148"/>
      <c r="G6" s="148"/>
      <c r="H6" s="148"/>
      <c r="I6" s="148"/>
      <c r="J6" s="148"/>
      <c r="K6" s="148"/>
      <c r="L6" s="148"/>
      <c r="M6" s="148"/>
      <c r="N6" s="148"/>
      <c r="O6" s="148"/>
      <c r="P6" s="148"/>
      <c r="Q6" s="148"/>
      <c r="R6" s="148"/>
      <c r="S6" s="148"/>
      <c r="T6" s="148"/>
      <c r="U6" s="148"/>
      <c r="V6" s="148"/>
      <c r="W6" s="148"/>
      <c r="X6" s="148"/>
      <c r="Y6" s="148"/>
      <c r="Z6" s="148"/>
      <c r="AA6" s="148"/>
      <c r="AB6" s="149"/>
    </row>
    <row r="7" spans="1:28" ht="136.5" customHeight="1" x14ac:dyDescent="0.25">
      <c r="A7" s="150" t="s">
        <v>2</v>
      </c>
      <c r="B7" s="151"/>
      <c r="C7" s="152"/>
      <c r="D7" s="117" t="s">
        <v>62</v>
      </c>
      <c r="E7" s="118"/>
      <c r="F7" s="118"/>
      <c r="G7" s="118"/>
      <c r="H7" s="118"/>
      <c r="I7" s="118"/>
      <c r="J7" s="118"/>
      <c r="K7" s="118"/>
      <c r="L7" s="118"/>
      <c r="M7" s="118"/>
      <c r="N7" s="118"/>
      <c r="O7" s="118"/>
      <c r="P7" s="118"/>
      <c r="Q7" s="118"/>
      <c r="R7" s="118"/>
      <c r="S7" s="118"/>
      <c r="T7" s="118"/>
      <c r="U7" s="118"/>
      <c r="V7" s="118"/>
      <c r="W7" s="118"/>
      <c r="X7" s="118"/>
      <c r="Y7" s="118"/>
      <c r="Z7" s="118"/>
      <c r="AA7" s="118"/>
      <c r="AB7" s="119"/>
    </row>
    <row r="8" spans="1:28" ht="19.5" x14ac:dyDescent="0.25">
      <c r="A8" s="153" t="s">
        <v>42</v>
      </c>
      <c r="B8" s="154"/>
      <c r="C8" s="154"/>
      <c r="D8" s="154"/>
      <c r="E8" s="154"/>
      <c r="F8" s="154"/>
      <c r="G8" s="154"/>
      <c r="H8" s="154"/>
      <c r="I8" s="154"/>
      <c r="J8" s="154"/>
      <c r="K8" s="154"/>
      <c r="L8" s="154"/>
      <c r="M8" s="154"/>
      <c r="N8" s="154"/>
      <c r="O8" s="154"/>
      <c r="P8" s="154"/>
      <c r="Q8" s="154"/>
      <c r="R8" s="154"/>
      <c r="S8" s="154"/>
      <c r="T8" s="154"/>
      <c r="U8" s="154"/>
      <c r="V8" s="154"/>
      <c r="W8" s="154"/>
      <c r="X8" s="154"/>
      <c r="Y8" s="154"/>
      <c r="Z8" s="154"/>
      <c r="AA8" s="154"/>
      <c r="AB8" s="155"/>
    </row>
    <row r="9" spans="1:28" ht="17.25" customHeight="1" x14ac:dyDescent="0.25">
      <c r="A9" s="156" t="s">
        <v>32</v>
      </c>
      <c r="B9" s="156"/>
      <c r="C9" s="156"/>
      <c r="D9" s="156"/>
      <c r="E9" s="157" t="s">
        <v>41</v>
      </c>
      <c r="F9" s="158"/>
      <c r="G9" s="158"/>
      <c r="H9" s="158"/>
      <c r="I9" s="158"/>
      <c r="J9" s="158"/>
      <c r="K9" s="158"/>
      <c r="L9" s="158"/>
      <c r="M9" s="158"/>
      <c r="N9" s="158"/>
      <c r="O9" s="158"/>
      <c r="P9" s="158"/>
      <c r="Q9" s="158"/>
      <c r="R9" s="158"/>
      <c r="S9" s="158"/>
      <c r="T9" s="158"/>
      <c r="U9" s="158"/>
      <c r="V9" s="158"/>
      <c r="W9" s="158"/>
      <c r="X9" s="158"/>
      <c r="Y9" s="158"/>
      <c r="Z9" s="158"/>
      <c r="AA9" s="158"/>
      <c r="AB9" s="159"/>
    </row>
    <row r="10" spans="1:28" ht="15.75" x14ac:dyDescent="0.25">
      <c r="A10" s="160" t="s">
        <v>25</v>
      </c>
      <c r="B10" s="160"/>
      <c r="C10" s="160"/>
      <c r="D10" s="160"/>
      <c r="E10" s="97" t="s">
        <v>53</v>
      </c>
      <c r="F10" s="97"/>
      <c r="G10" s="97"/>
      <c r="H10" s="97"/>
      <c r="I10" s="97"/>
      <c r="J10" s="97"/>
      <c r="K10" s="97"/>
      <c r="L10" s="97"/>
      <c r="M10" s="97"/>
      <c r="N10" s="97"/>
      <c r="O10" s="97"/>
      <c r="P10" s="97"/>
      <c r="Q10" s="97"/>
      <c r="R10" s="97"/>
      <c r="S10" s="97"/>
      <c r="T10" s="97"/>
      <c r="U10" s="97"/>
      <c r="V10" s="97"/>
      <c r="W10" s="97"/>
      <c r="X10" s="97"/>
      <c r="Y10" s="97"/>
      <c r="Z10" s="97"/>
      <c r="AA10" s="97"/>
      <c r="AB10" s="97"/>
    </row>
    <row r="11" spans="1:28" ht="15.75" x14ac:dyDescent="0.25">
      <c r="A11" s="161" t="s">
        <v>43</v>
      </c>
      <c r="B11" s="162"/>
      <c r="C11" s="162"/>
      <c r="D11" s="163"/>
      <c r="E11" s="101" t="s">
        <v>54</v>
      </c>
      <c r="F11" s="102"/>
      <c r="G11" s="102"/>
      <c r="H11" s="102"/>
      <c r="I11" s="102"/>
      <c r="J11" s="102"/>
      <c r="K11" s="102"/>
      <c r="L11" s="102"/>
      <c r="M11" s="102"/>
      <c r="N11" s="102"/>
      <c r="O11" s="102"/>
      <c r="P11" s="102"/>
      <c r="Q11" s="102"/>
      <c r="R11" s="102"/>
      <c r="S11" s="102"/>
      <c r="T11" s="102"/>
      <c r="U11" s="102"/>
      <c r="V11" s="102"/>
      <c r="W11" s="102"/>
      <c r="X11" s="102"/>
      <c r="Y11" s="102"/>
      <c r="Z11" s="102"/>
      <c r="AA11" s="102"/>
      <c r="AB11" s="103"/>
    </row>
    <row r="12" spans="1:28" ht="15.75" x14ac:dyDescent="0.25">
      <c r="A12" s="164" t="s">
        <v>36</v>
      </c>
      <c r="B12" s="165"/>
      <c r="C12" s="165"/>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34"/>
    </row>
    <row r="13" spans="1:28" ht="15.75" x14ac:dyDescent="0.25">
      <c r="A13" s="134" t="s">
        <v>33</v>
      </c>
      <c r="B13" s="134"/>
      <c r="C13" s="134"/>
      <c r="D13" s="134"/>
      <c r="E13" s="87" t="s">
        <v>50</v>
      </c>
      <c r="F13" s="88"/>
      <c r="G13" s="88"/>
      <c r="H13" s="88"/>
      <c r="I13" s="88"/>
      <c r="J13" s="88"/>
      <c r="K13" s="88"/>
      <c r="L13" s="88"/>
      <c r="M13" s="88"/>
      <c r="N13" s="88"/>
      <c r="O13" s="88"/>
      <c r="P13" s="88"/>
      <c r="Q13" s="88"/>
      <c r="R13" s="88"/>
      <c r="S13" s="88"/>
      <c r="T13" s="88"/>
      <c r="U13" s="88"/>
      <c r="V13" s="88"/>
      <c r="W13" s="88"/>
      <c r="X13" s="88"/>
      <c r="Y13" s="88"/>
      <c r="Z13" s="88"/>
      <c r="AA13" s="88"/>
      <c r="AB13" s="89"/>
    </row>
    <row r="14" spans="1:28" ht="15.75" x14ac:dyDescent="0.25">
      <c r="A14" s="134" t="s">
        <v>34</v>
      </c>
      <c r="B14" s="134"/>
      <c r="C14" s="134"/>
      <c r="D14" s="134"/>
      <c r="E14" s="135" t="s">
        <v>35</v>
      </c>
      <c r="F14" s="136"/>
      <c r="G14" s="136"/>
      <c r="H14" s="136"/>
      <c r="I14" s="136"/>
      <c r="J14" s="136"/>
      <c r="K14" s="136"/>
      <c r="L14" s="136"/>
      <c r="M14" s="136"/>
      <c r="N14" s="136"/>
      <c r="O14" s="136"/>
      <c r="P14" s="136"/>
      <c r="Q14" s="136"/>
      <c r="R14" s="136"/>
      <c r="S14" s="136"/>
      <c r="T14" s="136"/>
      <c r="U14" s="136"/>
      <c r="V14" s="136"/>
      <c r="W14" s="136"/>
      <c r="X14" s="136"/>
      <c r="Y14" s="136"/>
      <c r="Z14" s="136"/>
      <c r="AA14" s="136"/>
      <c r="AB14" s="137"/>
    </row>
    <row r="15" spans="1:28" ht="15.75" x14ac:dyDescent="0.25">
      <c r="A15" s="25"/>
      <c r="B15" s="138" t="s">
        <v>57</v>
      </c>
      <c r="C15" s="139"/>
      <c r="D15" s="139"/>
      <c r="E15" s="139"/>
      <c r="F15" s="139"/>
      <c r="G15" s="139"/>
      <c r="H15" s="139"/>
      <c r="I15" s="139"/>
      <c r="J15" s="139"/>
      <c r="K15" s="139"/>
      <c r="L15" s="139"/>
      <c r="M15" s="139"/>
      <c r="N15" s="139"/>
      <c r="O15" s="139"/>
      <c r="P15" s="139"/>
      <c r="Q15" s="139"/>
      <c r="R15" s="139"/>
      <c r="S15" s="139"/>
      <c r="T15" s="139"/>
      <c r="U15" s="139"/>
      <c r="V15" s="139"/>
      <c r="W15" s="139"/>
      <c r="X15" s="139"/>
      <c r="Y15" s="139"/>
      <c r="Z15" s="139"/>
      <c r="AA15" s="139"/>
      <c r="AB15" s="140"/>
    </row>
    <row r="16" spans="1:28" ht="62.25" x14ac:dyDescent="0.25">
      <c r="A16" s="28" t="s">
        <v>37</v>
      </c>
      <c r="B16" s="141" t="s">
        <v>26</v>
      </c>
      <c r="C16" s="142"/>
      <c r="D16" s="143"/>
      <c r="E16" s="29" t="s">
        <v>27</v>
      </c>
      <c r="F16" s="33" t="s">
        <v>4</v>
      </c>
      <c r="G16" s="32" t="s">
        <v>3</v>
      </c>
      <c r="H16" s="30" t="s">
        <v>28</v>
      </c>
      <c r="I16" s="30" t="s">
        <v>45</v>
      </c>
      <c r="J16" s="3" t="s">
        <v>5</v>
      </c>
      <c r="K16" s="3" t="s">
        <v>6</v>
      </c>
      <c r="L16" s="3" t="s">
        <v>7</v>
      </c>
      <c r="M16" s="3" t="s">
        <v>8</v>
      </c>
      <c r="N16" s="16" t="s">
        <v>46</v>
      </c>
      <c r="O16" s="4" t="s">
        <v>9</v>
      </c>
      <c r="P16" s="4" t="s">
        <v>10</v>
      </c>
      <c r="Q16" s="4" t="s">
        <v>11</v>
      </c>
      <c r="R16" s="4" t="s">
        <v>12</v>
      </c>
      <c r="S16" s="16" t="s">
        <v>47</v>
      </c>
      <c r="T16" s="4" t="s">
        <v>13</v>
      </c>
      <c r="U16" s="4" t="s">
        <v>14</v>
      </c>
      <c r="V16" s="4" t="s">
        <v>15</v>
      </c>
      <c r="W16" s="4" t="s">
        <v>16</v>
      </c>
      <c r="X16" s="16" t="s">
        <v>48</v>
      </c>
      <c r="Y16" s="26" t="s">
        <v>29</v>
      </c>
      <c r="Z16" s="26" t="s">
        <v>30</v>
      </c>
      <c r="AA16" s="27" t="s">
        <v>58</v>
      </c>
      <c r="AB16" s="26" t="s">
        <v>31</v>
      </c>
    </row>
    <row r="17" spans="1:28" ht="51" x14ac:dyDescent="0.25">
      <c r="A17" s="2"/>
      <c r="B17" s="144" t="s">
        <v>51</v>
      </c>
      <c r="C17" s="144"/>
      <c r="D17" s="144"/>
      <c r="E17" s="19" t="s">
        <v>59</v>
      </c>
      <c r="F17" s="9"/>
      <c r="G17" s="6" t="s">
        <v>17</v>
      </c>
      <c r="H17" s="10">
        <v>26700</v>
      </c>
      <c r="I17" s="10">
        <f>SUM(I18:I20)</f>
        <v>30597</v>
      </c>
      <c r="J17" s="10">
        <f>+J18+J19+J20</f>
        <v>2346</v>
      </c>
      <c r="K17" s="10">
        <f t="shared" ref="K17:M17" si="0">+K18+K19+K20</f>
        <v>3025</v>
      </c>
      <c r="L17" s="10">
        <f t="shared" si="0"/>
        <v>3297</v>
      </c>
      <c r="M17" s="10">
        <f t="shared" si="0"/>
        <v>2250</v>
      </c>
      <c r="N17" s="20">
        <f>SUM(J17:M17)</f>
        <v>10918</v>
      </c>
      <c r="O17" s="20">
        <f>SUM(O18:O20)</f>
        <v>2642</v>
      </c>
      <c r="P17" s="20">
        <f>SUM(P18:P20)</f>
        <v>2497</v>
      </c>
      <c r="Q17" s="20"/>
      <c r="R17" s="20"/>
      <c r="S17" s="20">
        <f>SUM(O17:R17)</f>
        <v>5139</v>
      </c>
      <c r="T17" s="20"/>
      <c r="U17" s="20"/>
      <c r="V17" s="20"/>
      <c r="W17" s="20"/>
      <c r="X17" s="20">
        <f>SUM(T17:W17)</f>
        <v>0</v>
      </c>
      <c r="Y17" s="20">
        <f>+X17+S17+N17</f>
        <v>16057</v>
      </c>
      <c r="Z17" s="76">
        <f>SUM(Y17/I17)</f>
        <v>0.52479001209268883</v>
      </c>
      <c r="AA17" s="5">
        <v>18358000</v>
      </c>
      <c r="AB17" s="17" t="s">
        <v>85</v>
      </c>
    </row>
    <row r="18" spans="1:28" ht="38.25" x14ac:dyDescent="0.25">
      <c r="A18" s="2"/>
      <c r="B18" s="22"/>
      <c r="C18" s="23"/>
      <c r="D18" s="24"/>
      <c r="E18" s="31"/>
      <c r="F18" s="12" t="s">
        <v>19</v>
      </c>
      <c r="G18" s="8" t="s">
        <v>60</v>
      </c>
      <c r="H18" s="18">
        <v>20000</v>
      </c>
      <c r="I18" s="9">
        <f>20000-5000+8897</f>
        <v>23897</v>
      </c>
      <c r="J18" s="9">
        <f>1608+738-25-505</f>
        <v>1816</v>
      </c>
      <c r="K18" s="9">
        <v>2237</v>
      </c>
      <c r="L18" s="9">
        <f>1790+1507-32-830</f>
        <v>2435</v>
      </c>
      <c r="M18" s="9">
        <f>2250-48-615</f>
        <v>1587</v>
      </c>
      <c r="N18" s="9">
        <f>SUM(J18:M18)</f>
        <v>8075</v>
      </c>
      <c r="O18" s="9">
        <v>2015</v>
      </c>
      <c r="P18" s="9">
        <f>107+1170+158+1062-25-658</f>
        <v>1814</v>
      </c>
      <c r="Q18" s="9"/>
      <c r="R18" s="9"/>
      <c r="S18" s="9">
        <f t="shared" ref="S18:S24" si="1">SUM(O18:R18)</f>
        <v>3829</v>
      </c>
      <c r="T18" s="9"/>
      <c r="U18" s="9"/>
      <c r="V18" s="9"/>
      <c r="W18" s="9"/>
      <c r="X18" s="9">
        <f t="shared" ref="X18:X24" si="2">SUM(T18:W18)</f>
        <v>0</v>
      </c>
      <c r="Y18" s="14">
        <f t="shared" ref="Y18:Y24" si="3">+X18+S18+N18</f>
        <v>11904</v>
      </c>
      <c r="Z18" s="21">
        <f t="shared" ref="Z18:Z24" si="4">SUM(Y18/I18)</f>
        <v>0.49813784157007157</v>
      </c>
      <c r="AA18" s="5"/>
      <c r="AB18" s="5"/>
    </row>
    <row r="19" spans="1:28" ht="38.25" x14ac:dyDescent="0.25">
      <c r="A19" s="2"/>
      <c r="B19" s="22"/>
      <c r="C19" s="23"/>
      <c r="D19" s="24"/>
      <c r="E19" s="11"/>
      <c r="F19" s="12" t="s">
        <v>20</v>
      </c>
      <c r="G19" s="8" t="s">
        <v>60</v>
      </c>
      <c r="H19" s="18">
        <v>1200</v>
      </c>
      <c r="I19" s="9">
        <v>1200</v>
      </c>
      <c r="J19" s="9">
        <v>25</v>
      </c>
      <c r="K19" s="9">
        <v>19</v>
      </c>
      <c r="L19" s="9">
        <v>32</v>
      </c>
      <c r="M19" s="9">
        <v>48</v>
      </c>
      <c r="N19" s="9">
        <f t="shared" ref="N19:N24" si="5">SUM(J19:M19)</f>
        <v>124</v>
      </c>
      <c r="O19" s="9">
        <v>33</v>
      </c>
      <c r="P19" s="9">
        <v>25</v>
      </c>
      <c r="Q19" s="9"/>
      <c r="R19" s="9"/>
      <c r="S19" s="36">
        <f t="shared" si="1"/>
        <v>58</v>
      </c>
      <c r="T19" s="9"/>
      <c r="U19" s="9"/>
      <c r="V19" s="9"/>
      <c r="W19" s="9"/>
      <c r="X19" s="9">
        <f t="shared" si="2"/>
        <v>0</v>
      </c>
      <c r="Y19" s="14">
        <f t="shared" si="3"/>
        <v>182</v>
      </c>
      <c r="Z19" s="21">
        <f>SUM(Y19/I19)</f>
        <v>0.15166666666666667</v>
      </c>
      <c r="AA19" s="5"/>
      <c r="AB19" s="5"/>
    </row>
    <row r="20" spans="1:28" ht="38.25" x14ac:dyDescent="0.25">
      <c r="A20" s="2"/>
      <c r="B20" s="22"/>
      <c r="C20" s="23"/>
      <c r="D20" s="24"/>
      <c r="E20" s="11"/>
      <c r="F20" s="12" t="s">
        <v>21</v>
      </c>
      <c r="G20" s="8" t="s">
        <v>60</v>
      </c>
      <c r="H20" s="18">
        <v>5500</v>
      </c>
      <c r="I20" s="9">
        <v>5500</v>
      </c>
      <c r="J20" s="9">
        <f>17+20+468</f>
        <v>505</v>
      </c>
      <c r="K20" s="9">
        <v>769</v>
      </c>
      <c r="L20" s="9">
        <f>47+783</f>
        <v>830</v>
      </c>
      <c r="M20" s="9">
        <v>615</v>
      </c>
      <c r="N20" s="9">
        <f t="shared" si="5"/>
        <v>2719</v>
      </c>
      <c r="O20" s="9">
        <v>594</v>
      </c>
      <c r="P20" s="9">
        <f>556+95+7</f>
        <v>658</v>
      </c>
      <c r="Q20" s="9"/>
      <c r="R20" s="9"/>
      <c r="S20" s="9">
        <f t="shared" si="1"/>
        <v>1252</v>
      </c>
      <c r="T20" s="9"/>
      <c r="U20" s="9"/>
      <c r="V20" s="9"/>
      <c r="W20" s="9"/>
      <c r="X20" s="9">
        <f t="shared" si="2"/>
        <v>0</v>
      </c>
      <c r="Y20" s="14">
        <f t="shared" si="3"/>
        <v>3971</v>
      </c>
      <c r="Z20" s="21">
        <f t="shared" si="4"/>
        <v>0.72199999999999998</v>
      </c>
      <c r="AA20" s="5"/>
      <c r="AB20" s="5"/>
    </row>
    <row r="21" spans="1:28" ht="51" x14ac:dyDescent="0.25">
      <c r="A21" s="2"/>
      <c r="B21" s="145"/>
      <c r="C21" s="145"/>
      <c r="D21" s="145"/>
      <c r="E21" s="8"/>
      <c r="F21" s="12" t="s">
        <v>22</v>
      </c>
      <c r="G21" s="8" t="s">
        <v>60</v>
      </c>
      <c r="H21" s="18">
        <v>1800</v>
      </c>
      <c r="I21" s="9">
        <v>1800</v>
      </c>
      <c r="J21" s="9">
        <v>124</v>
      </c>
      <c r="K21" s="9">
        <v>134</v>
      </c>
      <c r="L21" s="9">
        <v>169</v>
      </c>
      <c r="M21" s="9">
        <v>200</v>
      </c>
      <c r="N21" s="14">
        <f t="shared" si="5"/>
        <v>627</v>
      </c>
      <c r="O21" s="14">
        <v>139</v>
      </c>
      <c r="P21" s="14">
        <v>152</v>
      </c>
      <c r="Q21" s="14"/>
      <c r="R21" s="14"/>
      <c r="S21" s="14">
        <f t="shared" si="1"/>
        <v>291</v>
      </c>
      <c r="T21" s="14"/>
      <c r="U21" s="14"/>
      <c r="V21" s="14"/>
      <c r="W21" s="14"/>
      <c r="X21" s="14">
        <f t="shared" si="2"/>
        <v>0</v>
      </c>
      <c r="Y21" s="14">
        <f t="shared" si="3"/>
        <v>918</v>
      </c>
      <c r="Z21" s="21">
        <f t="shared" si="4"/>
        <v>0.51</v>
      </c>
      <c r="AA21" s="10" t="s">
        <v>49</v>
      </c>
      <c r="AB21" s="7"/>
    </row>
    <row r="22" spans="1:28" ht="25.5" x14ac:dyDescent="0.25">
      <c r="A22" s="2"/>
      <c r="B22" s="128"/>
      <c r="C22" s="129"/>
      <c r="D22" s="130"/>
      <c r="E22" s="15"/>
      <c r="F22" s="12" t="s">
        <v>23</v>
      </c>
      <c r="G22" s="8" t="s">
        <v>18</v>
      </c>
      <c r="H22" s="9">
        <v>12720</v>
      </c>
      <c r="I22" s="9">
        <v>12720</v>
      </c>
      <c r="J22" s="9">
        <v>951</v>
      </c>
      <c r="K22" s="9">
        <v>887</v>
      </c>
      <c r="L22" s="9">
        <v>1146</v>
      </c>
      <c r="M22" s="9">
        <v>1327</v>
      </c>
      <c r="N22" s="14">
        <f t="shared" si="5"/>
        <v>4311</v>
      </c>
      <c r="O22" s="14">
        <v>1766</v>
      </c>
      <c r="P22" s="14">
        <v>1143</v>
      </c>
      <c r="Q22" s="14"/>
      <c r="R22" s="35"/>
      <c r="S22" s="14">
        <f t="shared" si="1"/>
        <v>2909</v>
      </c>
      <c r="T22" s="14"/>
      <c r="U22" s="14"/>
      <c r="V22" s="14"/>
      <c r="W22" s="14"/>
      <c r="X22" s="14">
        <f t="shared" si="2"/>
        <v>0</v>
      </c>
      <c r="Y22" s="14">
        <f t="shared" si="3"/>
        <v>7220</v>
      </c>
      <c r="Z22" s="21">
        <f t="shared" si="4"/>
        <v>0.5676100628930818</v>
      </c>
      <c r="AA22" s="10"/>
      <c r="AB22" s="10"/>
    </row>
    <row r="23" spans="1:28" ht="25.5" x14ac:dyDescent="0.25">
      <c r="A23" s="2"/>
      <c r="B23" s="128"/>
      <c r="C23" s="129"/>
      <c r="D23" s="130"/>
      <c r="E23" s="15"/>
      <c r="F23" s="12" t="s">
        <v>52</v>
      </c>
      <c r="G23" s="8" t="s">
        <v>18</v>
      </c>
      <c r="H23" s="9">
        <v>20400</v>
      </c>
      <c r="I23" s="9">
        <v>20400</v>
      </c>
      <c r="J23" s="9">
        <f>984+670</f>
        <v>1654</v>
      </c>
      <c r="K23" s="9">
        <v>1977</v>
      </c>
      <c r="L23" s="9">
        <f>1184+972+9+7</f>
        <v>2172</v>
      </c>
      <c r="M23" s="9">
        <f>1381+860</f>
        <v>2241</v>
      </c>
      <c r="N23" s="14">
        <f t="shared" si="5"/>
        <v>8044</v>
      </c>
      <c r="O23" s="14">
        <v>2658</v>
      </c>
      <c r="P23" s="14">
        <f>158+1062+152</f>
        <v>1372</v>
      </c>
      <c r="Q23" s="14"/>
      <c r="R23" s="14"/>
      <c r="S23" s="14">
        <f t="shared" si="1"/>
        <v>4030</v>
      </c>
      <c r="T23" s="14"/>
      <c r="U23" s="14"/>
      <c r="V23" s="14"/>
      <c r="W23" s="14"/>
      <c r="X23" s="14">
        <f t="shared" si="2"/>
        <v>0</v>
      </c>
      <c r="Y23" s="14">
        <f t="shared" si="3"/>
        <v>12074</v>
      </c>
      <c r="Z23" s="21">
        <f t="shared" si="4"/>
        <v>0.59186274509803927</v>
      </c>
      <c r="AA23" s="13"/>
      <c r="AB23" s="13"/>
    </row>
    <row r="24" spans="1:28" x14ac:dyDescent="0.25">
      <c r="A24" s="2"/>
      <c r="B24" s="128"/>
      <c r="C24" s="129"/>
      <c r="D24" s="130"/>
      <c r="E24" s="15"/>
      <c r="F24" s="12" t="s">
        <v>44</v>
      </c>
      <c r="G24" s="8" t="s">
        <v>18</v>
      </c>
      <c r="H24" s="9">
        <v>4780</v>
      </c>
      <c r="I24" s="14">
        <v>4780</v>
      </c>
      <c r="J24" s="9">
        <v>288</v>
      </c>
      <c r="K24" s="9">
        <v>336</v>
      </c>
      <c r="L24" s="9">
        <v>387</v>
      </c>
      <c r="M24" s="9">
        <v>372</v>
      </c>
      <c r="N24" s="14">
        <f t="shared" si="5"/>
        <v>1383</v>
      </c>
      <c r="O24" s="14">
        <v>419</v>
      </c>
      <c r="P24" s="14">
        <f>365+7</f>
        <v>372</v>
      </c>
      <c r="Q24" s="14"/>
      <c r="R24" s="14"/>
      <c r="S24" s="14">
        <f t="shared" si="1"/>
        <v>791</v>
      </c>
      <c r="T24" s="14"/>
      <c r="U24" s="14"/>
      <c r="V24" s="14"/>
      <c r="W24" s="14"/>
      <c r="X24" s="14">
        <f t="shared" si="2"/>
        <v>0</v>
      </c>
      <c r="Y24" s="14">
        <f t="shared" si="3"/>
        <v>2174</v>
      </c>
      <c r="Z24" s="21">
        <f t="shared" si="4"/>
        <v>0.45481171548117155</v>
      </c>
      <c r="AA24" s="13"/>
      <c r="AB24" s="13"/>
    </row>
    <row r="25" spans="1:28" ht="15.75" x14ac:dyDescent="0.25">
      <c r="A25" s="131" t="s">
        <v>61</v>
      </c>
      <c r="B25" s="132"/>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3"/>
    </row>
  </sheetData>
  <mergeCells count="30">
    <mergeCell ref="A2:AB2"/>
    <mergeCell ref="A3:AB3"/>
    <mergeCell ref="A4:C4"/>
    <mergeCell ref="D4:AB4"/>
    <mergeCell ref="A5:C5"/>
    <mergeCell ref="D5:AB5"/>
    <mergeCell ref="A13:D13"/>
    <mergeCell ref="E13:AB13"/>
    <mergeCell ref="A6:C6"/>
    <mergeCell ref="D6:AB6"/>
    <mergeCell ref="A7:C7"/>
    <mergeCell ref="D7:AB7"/>
    <mergeCell ref="A8:AB8"/>
    <mergeCell ref="A9:D9"/>
    <mergeCell ref="E9:AB9"/>
    <mergeCell ref="A10:D10"/>
    <mergeCell ref="E10:AB10"/>
    <mergeCell ref="A11:D11"/>
    <mergeCell ref="E11:AB11"/>
    <mergeCell ref="A12:AA12"/>
    <mergeCell ref="B22:D22"/>
    <mergeCell ref="B23:D23"/>
    <mergeCell ref="B24:D24"/>
    <mergeCell ref="A25:AB25"/>
    <mergeCell ref="A14:D14"/>
    <mergeCell ref="E14:AB14"/>
    <mergeCell ref="B15:AB15"/>
    <mergeCell ref="B16:D16"/>
    <mergeCell ref="B17:D17"/>
    <mergeCell ref="B21:D21"/>
  </mergeCells>
  <printOptions horizontalCentered="1"/>
  <pageMargins left="0.31496062992125984" right="0.70866141732283472" top="0.35433070866141736" bottom="0.35433070866141736" header="0.31496062992125984" footer="0.31496062992125984"/>
  <pageSetup scale="65"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59843-BDC6-4111-9098-2DE664FC37C0}">
  <dimension ref="A1:K25"/>
  <sheetViews>
    <sheetView topLeftCell="A7" workbookViewId="0">
      <selection activeCell="H18" sqref="H18"/>
    </sheetView>
  </sheetViews>
  <sheetFormatPr baseColWidth="10" defaultRowHeight="15" x14ac:dyDescent="0.25"/>
  <cols>
    <col min="1" max="1" width="7" customWidth="1"/>
    <col min="5" max="5" width="22.140625" customWidth="1"/>
    <col min="6" max="6" width="26.140625" customWidth="1"/>
    <col min="9" max="9" width="15" customWidth="1"/>
    <col min="11" max="11" width="57.42578125" customWidth="1"/>
  </cols>
  <sheetData>
    <row r="1" spans="1:11" ht="20.25" x14ac:dyDescent="0.25">
      <c r="A1" s="182" t="str">
        <f>'[1]EJECUCION MENSUAL'!$B$3</f>
        <v xml:space="preserve">        MINISTERIO DE ECONOMÍA 
MATRIZ DE PLANIFICACIÓN,  POA 2024</v>
      </c>
      <c r="B1" s="182"/>
      <c r="C1" s="182"/>
      <c r="D1" s="182"/>
      <c r="E1" s="182"/>
      <c r="F1" s="182"/>
      <c r="G1" s="182"/>
      <c r="H1" s="182"/>
      <c r="I1" s="182"/>
      <c r="J1" s="182"/>
      <c r="K1" s="182"/>
    </row>
    <row r="2" spans="1:11" ht="20.25" x14ac:dyDescent="0.25">
      <c r="A2" s="183" t="str">
        <f>'[1]EJECUCION MENSUAL'!$B$4</f>
        <v xml:space="preserve">SEGUIMIENTO MENSUAL Y CUATRIMESTRAL  DE EJECUCIÓN DE METAS FÍSICAS </v>
      </c>
      <c r="B2" s="183"/>
      <c r="C2" s="183"/>
      <c r="D2" s="183"/>
      <c r="E2" s="183"/>
      <c r="F2" s="183"/>
      <c r="G2" s="183"/>
      <c r="H2" s="183"/>
      <c r="I2" s="183"/>
      <c r="J2" s="183"/>
      <c r="K2" s="183"/>
    </row>
    <row r="3" spans="1:11" ht="23.25" customHeight="1" x14ac:dyDescent="0.25">
      <c r="A3" s="111" t="s">
        <v>38</v>
      </c>
      <c r="B3" s="111"/>
      <c r="C3" s="111"/>
      <c r="D3" s="184" t="str">
        <f>'[1]EJECUCION MENSUAL'!$E$5</f>
        <v>Ser la institución rectora del desarrollo económico nacional para crear oportunidades de inversión y generación de empleo formal.</v>
      </c>
      <c r="E3" s="184"/>
      <c r="F3" s="184"/>
      <c r="G3" s="184"/>
      <c r="H3" s="184"/>
      <c r="I3" s="184"/>
      <c r="J3" s="184"/>
      <c r="K3" s="184"/>
    </row>
    <row r="4" spans="1:11" ht="24.75" customHeight="1" x14ac:dyDescent="0.25">
      <c r="A4" s="111" t="s">
        <v>39</v>
      </c>
      <c r="B4" s="111"/>
      <c r="C4" s="111"/>
      <c r="D4" s="185" t="str">
        <f>'[1]EJECUCION MENSUAL'!$E$6</f>
        <v xml:space="preserve">Contribuir  a la mejora de las condiciones de vida de los guatemaltecos, apoyando el incremento de  la competitividad  del país, fomentando la inversión, desarrollando las Micro, Pequeñas y Medianas Empresas  y  fortaleciendo el comercio exterior. </v>
      </c>
      <c r="E4" s="185"/>
      <c r="F4" s="185"/>
      <c r="G4" s="185"/>
      <c r="H4" s="185"/>
      <c r="I4" s="185"/>
      <c r="J4" s="185"/>
      <c r="K4" s="185"/>
    </row>
    <row r="5" spans="1:11" ht="17.25" customHeight="1" x14ac:dyDescent="0.25">
      <c r="A5" s="104" t="s">
        <v>40</v>
      </c>
      <c r="B5" s="104"/>
      <c r="C5" s="104"/>
      <c r="D5" s="176" t="str">
        <f>'[1]EJECUCION MENSUAL'!$E$7</f>
        <v xml:space="preserve">Generar las condiciones que permitan la atracción de inversiones para la creación de empleo digno y así promover el desarrollo económico de los guatemaltecos.  </v>
      </c>
      <c r="E5" s="176"/>
      <c r="F5" s="176"/>
      <c r="G5" s="176"/>
      <c r="H5" s="176"/>
      <c r="I5" s="176"/>
      <c r="J5" s="176"/>
      <c r="K5" s="176"/>
    </row>
    <row r="6" spans="1:11" ht="152.25" customHeight="1" x14ac:dyDescent="0.25">
      <c r="A6" s="111" t="s">
        <v>2</v>
      </c>
      <c r="B6" s="111"/>
      <c r="C6" s="111"/>
      <c r="D6" s="177" t="s">
        <v>62</v>
      </c>
      <c r="E6" s="177"/>
      <c r="F6" s="177"/>
      <c r="G6" s="177"/>
      <c r="H6" s="177"/>
      <c r="I6" s="177"/>
      <c r="J6" s="177"/>
      <c r="K6" s="177"/>
    </row>
    <row r="7" spans="1:11" ht="19.5" x14ac:dyDescent="0.25">
      <c r="A7" s="178" t="s">
        <v>42</v>
      </c>
      <c r="B7" s="178"/>
      <c r="C7" s="178"/>
      <c r="D7" s="178"/>
      <c r="E7" s="178"/>
      <c r="F7" s="178"/>
      <c r="G7" s="178"/>
      <c r="H7" s="178"/>
      <c r="I7" s="178"/>
      <c r="J7" s="178"/>
      <c r="K7" s="178"/>
    </row>
    <row r="8" spans="1:11" ht="15.75" x14ac:dyDescent="0.25">
      <c r="A8" s="127" t="s">
        <v>32</v>
      </c>
      <c r="B8" s="127"/>
      <c r="C8" s="127"/>
      <c r="D8" s="127"/>
      <c r="E8" s="179" t="str">
        <f>'[1]EJECUCION MENSUAL'!$F$11</f>
        <v>Brindar certeza jurídica a través de los servicios registrales que presta el Ministerio de Economía.</v>
      </c>
      <c r="F8" s="179"/>
      <c r="G8" s="179"/>
      <c r="H8" s="179"/>
      <c r="I8" s="179"/>
      <c r="J8" s="179"/>
      <c r="K8" s="179"/>
    </row>
    <row r="9" spans="1:11" ht="15.75" customHeight="1" x14ac:dyDescent="0.25">
      <c r="A9" s="127" t="s">
        <v>25</v>
      </c>
      <c r="B9" s="127"/>
      <c r="C9" s="127"/>
      <c r="D9" s="127"/>
      <c r="E9" s="101" t="s">
        <v>53</v>
      </c>
      <c r="F9" s="102"/>
      <c r="G9" s="102"/>
      <c r="H9" s="102"/>
      <c r="I9" s="102"/>
      <c r="J9" s="102"/>
      <c r="K9" s="103"/>
    </row>
    <row r="10" spans="1:11" ht="15.75" x14ac:dyDescent="0.25">
      <c r="A10" s="127" t="s">
        <v>43</v>
      </c>
      <c r="B10" s="127"/>
      <c r="C10" s="127"/>
      <c r="D10" s="127"/>
      <c r="E10" s="180" t="str">
        <f>'[1]EJECUCION MENSUAL'!$F$13</f>
        <v xml:space="preserve">Tasa  de personas individuales y jurídicas beneficiadas con servicios registrales simplificados y automatizados  </v>
      </c>
      <c r="F10" s="180"/>
      <c r="G10" s="180"/>
      <c r="H10" s="180"/>
      <c r="I10" s="180"/>
      <c r="J10" s="180"/>
      <c r="K10" s="180"/>
    </row>
    <row r="11" spans="1:11" ht="15.75" x14ac:dyDescent="0.25">
      <c r="A11" s="181" t="s">
        <v>36</v>
      </c>
      <c r="B11" s="181"/>
      <c r="C11" s="181"/>
      <c r="D11" s="181"/>
      <c r="E11" s="181"/>
      <c r="F11" s="181"/>
      <c r="G11" s="181"/>
      <c r="H11" s="181"/>
      <c r="I11" s="181"/>
      <c r="J11" s="181"/>
      <c r="K11" s="73"/>
    </row>
    <row r="12" spans="1:11" ht="15.75" x14ac:dyDescent="0.25">
      <c r="A12" s="86" t="s">
        <v>33</v>
      </c>
      <c r="B12" s="86"/>
      <c r="C12" s="86"/>
      <c r="D12" s="86"/>
      <c r="E12" s="174" t="s">
        <v>73</v>
      </c>
      <c r="F12" s="174"/>
      <c r="G12" s="174"/>
      <c r="H12" s="174"/>
      <c r="I12" s="174"/>
      <c r="J12" s="174"/>
      <c r="K12" s="74"/>
    </row>
    <row r="13" spans="1:11" ht="15.75" x14ac:dyDescent="0.25">
      <c r="A13" s="86" t="s">
        <v>34</v>
      </c>
      <c r="B13" s="86"/>
      <c r="C13" s="86"/>
      <c r="D13" s="86"/>
      <c r="E13" s="174" t="s">
        <v>35</v>
      </c>
      <c r="F13" s="174"/>
      <c r="G13" s="174"/>
      <c r="H13" s="174"/>
      <c r="I13" s="174"/>
      <c r="J13" s="174"/>
      <c r="K13" s="74"/>
    </row>
    <row r="14" spans="1:11" x14ac:dyDescent="0.25">
      <c r="A14" s="175"/>
      <c r="B14" s="173" t="s">
        <v>26</v>
      </c>
      <c r="C14" s="173"/>
      <c r="D14" s="173"/>
      <c r="E14" s="173" t="s">
        <v>27</v>
      </c>
      <c r="F14" s="173" t="s">
        <v>4</v>
      </c>
      <c r="G14" s="173" t="s">
        <v>3</v>
      </c>
      <c r="H14" s="173" t="s">
        <v>28</v>
      </c>
      <c r="I14" s="173" t="s">
        <v>74</v>
      </c>
      <c r="J14" s="173" t="s">
        <v>75</v>
      </c>
      <c r="K14" s="173" t="s">
        <v>76</v>
      </c>
    </row>
    <row r="15" spans="1:11" x14ac:dyDescent="0.25">
      <c r="A15" s="175"/>
      <c r="B15" s="173"/>
      <c r="C15" s="173"/>
      <c r="D15" s="173"/>
      <c r="E15" s="173"/>
      <c r="F15" s="173"/>
      <c r="G15" s="173"/>
      <c r="H15" s="173"/>
      <c r="I15" s="173"/>
      <c r="J15" s="173"/>
      <c r="K15" s="173"/>
    </row>
    <row r="16" spans="1:11" x14ac:dyDescent="0.25">
      <c r="A16" s="175"/>
      <c r="B16" s="173"/>
      <c r="C16" s="173"/>
      <c r="D16" s="173"/>
      <c r="E16" s="173"/>
      <c r="F16" s="173"/>
      <c r="G16" s="173"/>
      <c r="H16" s="173"/>
      <c r="I16" s="173"/>
      <c r="J16" s="173"/>
      <c r="K16" s="173"/>
    </row>
    <row r="17" spans="1:11" ht="51" customHeight="1" x14ac:dyDescent="0.25">
      <c r="A17" s="2"/>
      <c r="B17" s="83" t="s">
        <v>77</v>
      </c>
      <c r="C17" s="83"/>
      <c r="D17" s="83"/>
      <c r="E17" s="50" t="s">
        <v>78</v>
      </c>
      <c r="F17" s="51"/>
      <c r="G17" s="63" t="s">
        <v>79</v>
      </c>
      <c r="H17" s="54">
        <f>+H18+H19+H20</f>
        <v>26700</v>
      </c>
      <c r="I17" s="54">
        <f>+I18+I19+I20</f>
        <v>8897</v>
      </c>
      <c r="J17" s="54">
        <f>+J18+J19+J20</f>
        <v>35597</v>
      </c>
      <c r="K17" s="170" t="s">
        <v>81</v>
      </c>
    </row>
    <row r="18" spans="1:11" ht="25.5" x14ac:dyDescent="0.25">
      <c r="A18" s="2"/>
      <c r="B18" s="169"/>
      <c r="C18" s="169"/>
      <c r="D18" s="169"/>
      <c r="E18" s="63"/>
      <c r="F18" s="62" t="s">
        <v>19</v>
      </c>
      <c r="G18" s="63" t="s">
        <v>60</v>
      </c>
      <c r="H18" s="65">
        <v>20000</v>
      </c>
      <c r="I18" s="65">
        <v>8897</v>
      </c>
      <c r="J18" s="65">
        <f>+I18+H18</f>
        <v>28897</v>
      </c>
      <c r="K18" s="171"/>
    </row>
    <row r="19" spans="1:11" ht="38.25" x14ac:dyDescent="0.25">
      <c r="A19" s="2"/>
      <c r="B19" s="169"/>
      <c r="C19" s="169"/>
      <c r="D19" s="169"/>
      <c r="E19" s="63"/>
      <c r="F19" s="62" t="s">
        <v>20</v>
      </c>
      <c r="G19" s="63" t="s">
        <v>60</v>
      </c>
      <c r="H19" s="65">
        <v>1200</v>
      </c>
      <c r="I19" s="65">
        <v>0</v>
      </c>
      <c r="J19" s="65">
        <f t="shared" ref="J19:J24" si="0">+I19+H19</f>
        <v>1200</v>
      </c>
      <c r="K19" s="171"/>
    </row>
    <row r="20" spans="1:11" ht="38.25" x14ac:dyDescent="0.25">
      <c r="A20" s="2"/>
      <c r="B20" s="169"/>
      <c r="C20" s="169"/>
      <c r="D20" s="169"/>
      <c r="E20" s="63"/>
      <c r="F20" s="62" t="s">
        <v>21</v>
      </c>
      <c r="G20" s="63" t="s">
        <v>60</v>
      </c>
      <c r="H20" s="65">
        <v>5500</v>
      </c>
      <c r="I20" s="65">
        <v>0</v>
      </c>
      <c r="J20" s="65">
        <f t="shared" si="0"/>
        <v>5500</v>
      </c>
      <c r="K20" s="171"/>
    </row>
    <row r="21" spans="1:11" ht="38.25" x14ac:dyDescent="0.25">
      <c r="A21" s="2"/>
      <c r="B21" s="169"/>
      <c r="C21" s="169"/>
      <c r="D21" s="169"/>
      <c r="E21" s="63"/>
      <c r="F21" s="62" t="s">
        <v>22</v>
      </c>
      <c r="G21" s="63" t="s">
        <v>60</v>
      </c>
      <c r="H21" s="65">
        <v>1800</v>
      </c>
      <c r="I21" s="65">
        <v>0</v>
      </c>
      <c r="J21" s="65">
        <f t="shared" si="0"/>
        <v>1800</v>
      </c>
      <c r="K21" s="171"/>
    </row>
    <row r="22" spans="1:11" ht="25.5" x14ac:dyDescent="0.25">
      <c r="A22" s="2"/>
      <c r="B22" s="169"/>
      <c r="C22" s="169"/>
      <c r="D22" s="169"/>
      <c r="E22" s="63"/>
      <c r="F22" s="62" t="s">
        <v>23</v>
      </c>
      <c r="G22" s="63" t="s">
        <v>18</v>
      </c>
      <c r="H22" s="65">
        <v>12720</v>
      </c>
      <c r="I22" s="65">
        <v>0</v>
      </c>
      <c r="J22" s="65">
        <f t="shared" si="0"/>
        <v>12720</v>
      </c>
      <c r="K22" s="171"/>
    </row>
    <row r="23" spans="1:11" ht="25.5" x14ac:dyDescent="0.25">
      <c r="A23" s="2"/>
      <c r="B23" s="169"/>
      <c r="C23" s="169"/>
      <c r="D23" s="169"/>
      <c r="E23" s="63"/>
      <c r="F23" s="62" t="s">
        <v>71</v>
      </c>
      <c r="G23" s="63" t="s">
        <v>18</v>
      </c>
      <c r="H23" s="65">
        <v>20400</v>
      </c>
      <c r="I23" s="65">
        <v>0</v>
      </c>
      <c r="J23" s="65">
        <f t="shared" si="0"/>
        <v>20400</v>
      </c>
      <c r="K23" s="171"/>
    </row>
    <row r="24" spans="1:11" ht="15" customHeight="1" x14ac:dyDescent="0.25">
      <c r="A24" s="2"/>
      <c r="B24" s="169"/>
      <c r="C24" s="169"/>
      <c r="D24" s="169"/>
      <c r="E24" s="63"/>
      <c r="F24" s="62" t="s">
        <v>80</v>
      </c>
      <c r="G24" s="63" t="s">
        <v>18</v>
      </c>
      <c r="H24" s="65">
        <v>4780</v>
      </c>
      <c r="I24" s="65">
        <v>0</v>
      </c>
      <c r="J24" s="65">
        <f t="shared" si="0"/>
        <v>4780</v>
      </c>
      <c r="K24" s="172"/>
    </row>
    <row r="25" spans="1:11" ht="15.75" x14ac:dyDescent="0.25">
      <c r="A25" s="75" t="s">
        <v>61</v>
      </c>
      <c r="B25" s="75"/>
      <c r="C25" s="75"/>
      <c r="D25" s="75"/>
      <c r="E25" s="75"/>
      <c r="F25" s="75"/>
      <c r="G25" s="75"/>
      <c r="H25" s="75"/>
      <c r="I25" s="75"/>
      <c r="J25" s="75"/>
      <c r="K25" s="75"/>
    </row>
  </sheetData>
  <mergeCells count="40">
    <mergeCell ref="A1:K1"/>
    <mergeCell ref="A2:K2"/>
    <mergeCell ref="A3:C3"/>
    <mergeCell ref="D3:K3"/>
    <mergeCell ref="A4:C4"/>
    <mergeCell ref="D4:K4"/>
    <mergeCell ref="A12:D12"/>
    <mergeCell ref="E12:J12"/>
    <mergeCell ref="A5:C5"/>
    <mergeCell ref="D5:K5"/>
    <mergeCell ref="A6:C6"/>
    <mergeCell ref="D6:K6"/>
    <mergeCell ref="A7:K7"/>
    <mergeCell ref="A8:D8"/>
    <mergeCell ref="E8:K8"/>
    <mergeCell ref="A9:D9"/>
    <mergeCell ref="E9:K9"/>
    <mergeCell ref="A10:D10"/>
    <mergeCell ref="E10:K10"/>
    <mergeCell ref="A11:J11"/>
    <mergeCell ref="A13:D13"/>
    <mergeCell ref="E13:J13"/>
    <mergeCell ref="A14:A16"/>
    <mergeCell ref="B14:D16"/>
    <mergeCell ref="E14:E16"/>
    <mergeCell ref="F14:F16"/>
    <mergeCell ref="G14:G16"/>
    <mergeCell ref="H14:H16"/>
    <mergeCell ref="I14:I16"/>
    <mergeCell ref="J14:J16"/>
    <mergeCell ref="B22:D22"/>
    <mergeCell ref="B23:D23"/>
    <mergeCell ref="B24:D24"/>
    <mergeCell ref="K17:K24"/>
    <mergeCell ref="K14:K16"/>
    <mergeCell ref="B17:D17"/>
    <mergeCell ref="B18:D18"/>
    <mergeCell ref="B19:D19"/>
    <mergeCell ref="B20:D20"/>
    <mergeCell ref="B21:D21"/>
  </mergeCells>
  <pageMargins left="0.11811023622047245" right="0.11811023622047245" top="0.35433070866141736" bottom="0.35433070866141736" header="0.31496062992125984" footer="0.31496062992125984"/>
  <pageSetup scale="70"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FE3E5-4749-40AD-8EB8-7088B998C2B2}">
  <dimension ref="A1:K25"/>
  <sheetViews>
    <sheetView topLeftCell="A8" workbookViewId="0">
      <selection sqref="A1:K25"/>
    </sheetView>
  </sheetViews>
  <sheetFormatPr baseColWidth="10" defaultRowHeight="15" x14ac:dyDescent="0.25"/>
  <cols>
    <col min="1" max="1" width="7" customWidth="1"/>
    <col min="5" max="5" width="22.140625" customWidth="1"/>
    <col min="6" max="6" width="26.140625" customWidth="1"/>
    <col min="9" max="9" width="15" customWidth="1"/>
    <col min="11" max="11" width="57.42578125" customWidth="1"/>
  </cols>
  <sheetData>
    <row r="1" spans="1:11" ht="20.25" x14ac:dyDescent="0.25">
      <c r="A1" s="182" t="str">
        <f>'[1]EJECUCION MENSUAL'!$B$3</f>
        <v xml:space="preserve">        MINISTERIO DE ECONOMÍA 
MATRIZ DE PLANIFICACIÓN,  POA 2024</v>
      </c>
      <c r="B1" s="182"/>
      <c r="C1" s="182"/>
      <c r="D1" s="182"/>
      <c r="E1" s="182"/>
      <c r="F1" s="182"/>
      <c r="G1" s="182"/>
      <c r="H1" s="182"/>
      <c r="I1" s="182"/>
      <c r="J1" s="182"/>
      <c r="K1" s="182"/>
    </row>
    <row r="2" spans="1:11" ht="20.25" x14ac:dyDescent="0.25">
      <c r="A2" s="183" t="str">
        <f>'[1]EJECUCION MENSUAL'!$B$4</f>
        <v xml:space="preserve">SEGUIMIENTO MENSUAL Y CUATRIMESTRAL  DE EJECUCIÓN DE METAS FÍSICAS </v>
      </c>
      <c r="B2" s="183"/>
      <c r="C2" s="183"/>
      <c r="D2" s="183"/>
      <c r="E2" s="183"/>
      <c r="F2" s="183"/>
      <c r="G2" s="183"/>
      <c r="H2" s="183"/>
      <c r="I2" s="183"/>
      <c r="J2" s="183"/>
      <c r="K2" s="183"/>
    </row>
    <row r="3" spans="1:11" x14ac:dyDescent="0.25">
      <c r="A3" s="111" t="s">
        <v>38</v>
      </c>
      <c r="B3" s="111"/>
      <c r="C3" s="111"/>
      <c r="D3" s="184" t="str">
        <f>'[1]EJECUCION MENSUAL'!$E$5</f>
        <v>Ser la institución rectora del desarrollo económico nacional para crear oportunidades de inversión y generación de empleo formal.</v>
      </c>
      <c r="E3" s="184"/>
      <c r="F3" s="184"/>
      <c r="G3" s="184"/>
      <c r="H3" s="184"/>
      <c r="I3" s="184"/>
      <c r="J3" s="184"/>
      <c r="K3" s="184"/>
    </row>
    <row r="4" spans="1:11" x14ac:dyDescent="0.25">
      <c r="A4" s="111" t="s">
        <v>39</v>
      </c>
      <c r="B4" s="111"/>
      <c r="C4" s="111"/>
      <c r="D4" s="185" t="str">
        <f>'[1]EJECUCION MENSUAL'!$E$6</f>
        <v xml:space="preserve">Contribuir  a la mejora de las condiciones de vida de los guatemaltecos, apoyando el incremento de  la competitividad  del país, fomentando la inversión, desarrollando las Micro, Pequeñas y Medianas Empresas  y  fortaleciendo el comercio exterior. </v>
      </c>
      <c r="E4" s="185"/>
      <c r="F4" s="185"/>
      <c r="G4" s="185"/>
      <c r="H4" s="185"/>
      <c r="I4" s="185"/>
      <c r="J4" s="185"/>
      <c r="K4" s="185"/>
    </row>
    <row r="5" spans="1:11" x14ac:dyDescent="0.25">
      <c r="A5" s="104" t="s">
        <v>40</v>
      </c>
      <c r="B5" s="104"/>
      <c r="C5" s="104"/>
      <c r="D5" s="176" t="str">
        <f>'[1]EJECUCION MENSUAL'!$E$7</f>
        <v xml:space="preserve">Generar las condiciones que permitan la atracción de inversiones para la creación de empleo digno y así promover el desarrollo económico de los guatemaltecos.  </v>
      </c>
      <c r="E5" s="176"/>
      <c r="F5" s="176"/>
      <c r="G5" s="176"/>
      <c r="H5" s="176"/>
      <c r="I5" s="176"/>
      <c r="J5" s="176"/>
      <c r="K5" s="176"/>
    </row>
    <row r="6" spans="1:11" x14ac:dyDescent="0.25">
      <c r="A6" s="111" t="s">
        <v>2</v>
      </c>
      <c r="B6" s="111"/>
      <c r="C6" s="111"/>
      <c r="D6" s="177" t="s">
        <v>62</v>
      </c>
      <c r="E6" s="177"/>
      <c r="F6" s="177"/>
      <c r="G6" s="177"/>
      <c r="H6" s="177"/>
      <c r="I6" s="177"/>
      <c r="J6" s="177"/>
      <c r="K6" s="177"/>
    </row>
    <row r="7" spans="1:11" ht="19.5" x14ac:dyDescent="0.25">
      <c r="A7" s="178" t="s">
        <v>42</v>
      </c>
      <c r="B7" s="178"/>
      <c r="C7" s="178"/>
      <c r="D7" s="178"/>
      <c r="E7" s="178"/>
      <c r="F7" s="178"/>
      <c r="G7" s="178"/>
      <c r="H7" s="178"/>
      <c r="I7" s="178"/>
      <c r="J7" s="178"/>
      <c r="K7" s="178"/>
    </row>
    <row r="8" spans="1:11" ht="15.75" x14ac:dyDescent="0.25">
      <c r="A8" s="127" t="s">
        <v>32</v>
      </c>
      <c r="B8" s="127"/>
      <c r="C8" s="127"/>
      <c r="D8" s="127"/>
      <c r="E8" s="179" t="str">
        <f>'[1]EJECUCION MENSUAL'!$F$11</f>
        <v>Brindar certeza jurídica a través de los servicios registrales que presta el Ministerio de Economía.</v>
      </c>
      <c r="F8" s="179"/>
      <c r="G8" s="179"/>
      <c r="H8" s="179"/>
      <c r="I8" s="179"/>
      <c r="J8" s="179"/>
      <c r="K8" s="179"/>
    </row>
    <row r="9" spans="1:11" ht="15.75" x14ac:dyDescent="0.25">
      <c r="A9" s="127" t="s">
        <v>25</v>
      </c>
      <c r="B9" s="127"/>
      <c r="C9" s="127"/>
      <c r="D9" s="127"/>
      <c r="E9" s="101" t="s">
        <v>53</v>
      </c>
      <c r="F9" s="102"/>
      <c r="G9" s="102"/>
      <c r="H9" s="102"/>
      <c r="I9" s="102"/>
      <c r="J9" s="102"/>
      <c r="K9" s="103"/>
    </row>
    <row r="10" spans="1:11" ht="15.75" x14ac:dyDescent="0.25">
      <c r="A10" s="127" t="s">
        <v>43</v>
      </c>
      <c r="B10" s="127"/>
      <c r="C10" s="127"/>
      <c r="D10" s="127"/>
      <c r="E10" s="180" t="str">
        <f>'[1]EJECUCION MENSUAL'!$F$13</f>
        <v xml:space="preserve">Tasa  de personas individuales y jurídicas beneficiadas con servicios registrales simplificados y automatizados  </v>
      </c>
      <c r="F10" s="180"/>
      <c r="G10" s="180"/>
      <c r="H10" s="180"/>
      <c r="I10" s="180"/>
      <c r="J10" s="180"/>
      <c r="K10" s="180"/>
    </row>
    <row r="11" spans="1:11" ht="15.75" x14ac:dyDescent="0.25">
      <c r="A11" s="181" t="s">
        <v>36</v>
      </c>
      <c r="B11" s="181"/>
      <c r="C11" s="181"/>
      <c r="D11" s="181"/>
      <c r="E11" s="181"/>
      <c r="F11" s="181"/>
      <c r="G11" s="181"/>
      <c r="H11" s="181"/>
      <c r="I11" s="181"/>
      <c r="J11" s="181"/>
      <c r="K11" s="73"/>
    </row>
    <row r="12" spans="1:11" ht="15.75" x14ac:dyDescent="0.25">
      <c r="A12" s="86" t="s">
        <v>33</v>
      </c>
      <c r="B12" s="86"/>
      <c r="C12" s="86"/>
      <c r="D12" s="86"/>
      <c r="E12" s="174" t="s">
        <v>73</v>
      </c>
      <c r="F12" s="174"/>
      <c r="G12" s="174"/>
      <c r="H12" s="174"/>
      <c r="I12" s="174"/>
      <c r="J12" s="174"/>
      <c r="K12" s="74"/>
    </row>
    <row r="13" spans="1:11" ht="15.75" x14ac:dyDescent="0.25">
      <c r="A13" s="86" t="s">
        <v>34</v>
      </c>
      <c r="B13" s="86"/>
      <c r="C13" s="86"/>
      <c r="D13" s="86"/>
      <c r="E13" s="174" t="s">
        <v>35</v>
      </c>
      <c r="F13" s="174"/>
      <c r="G13" s="174"/>
      <c r="H13" s="174"/>
      <c r="I13" s="174"/>
      <c r="J13" s="174"/>
      <c r="K13" s="74"/>
    </row>
    <row r="14" spans="1:11" x14ac:dyDescent="0.25">
      <c r="A14" s="175"/>
      <c r="B14" s="173" t="s">
        <v>26</v>
      </c>
      <c r="C14" s="173"/>
      <c r="D14" s="173"/>
      <c r="E14" s="173" t="s">
        <v>27</v>
      </c>
      <c r="F14" s="173" t="s">
        <v>4</v>
      </c>
      <c r="G14" s="173" t="s">
        <v>3</v>
      </c>
      <c r="H14" s="173" t="s">
        <v>28</v>
      </c>
      <c r="I14" s="173" t="s">
        <v>74</v>
      </c>
      <c r="J14" s="173" t="s">
        <v>75</v>
      </c>
      <c r="K14" s="173" t="s">
        <v>76</v>
      </c>
    </row>
    <row r="15" spans="1:11" x14ac:dyDescent="0.25">
      <c r="A15" s="175"/>
      <c r="B15" s="173"/>
      <c r="C15" s="173"/>
      <c r="D15" s="173"/>
      <c r="E15" s="173"/>
      <c r="F15" s="173"/>
      <c r="G15" s="173"/>
      <c r="H15" s="173"/>
      <c r="I15" s="173"/>
      <c r="J15" s="173"/>
      <c r="K15" s="173"/>
    </row>
    <row r="16" spans="1:11" x14ac:dyDescent="0.25">
      <c r="A16" s="175"/>
      <c r="B16" s="173"/>
      <c r="C16" s="173"/>
      <c r="D16" s="173"/>
      <c r="E16" s="173"/>
      <c r="F16" s="173"/>
      <c r="G16" s="173"/>
      <c r="H16" s="173"/>
      <c r="I16" s="173"/>
      <c r="J16" s="173"/>
      <c r="K16" s="173"/>
    </row>
    <row r="17" spans="1:11" ht="51" x14ac:dyDescent="0.25">
      <c r="A17" s="2"/>
      <c r="B17" s="83" t="s">
        <v>77</v>
      </c>
      <c r="C17" s="83"/>
      <c r="D17" s="83"/>
      <c r="E17" s="50" t="s">
        <v>78</v>
      </c>
      <c r="F17" s="51"/>
      <c r="G17" s="63" t="s">
        <v>79</v>
      </c>
      <c r="H17" s="54">
        <f>+H18+H19+H20</f>
        <v>30597</v>
      </c>
      <c r="I17" s="54">
        <f>+I18+I19+I20</f>
        <v>1145</v>
      </c>
      <c r="J17" s="54">
        <f>+J18+J19+J20</f>
        <v>31742</v>
      </c>
      <c r="K17" s="170" t="s">
        <v>82</v>
      </c>
    </row>
    <row r="18" spans="1:11" ht="25.5" x14ac:dyDescent="0.25">
      <c r="A18" s="2"/>
      <c r="B18" s="169"/>
      <c r="C18" s="169"/>
      <c r="D18" s="169"/>
      <c r="E18" s="63"/>
      <c r="F18" s="62" t="s">
        <v>19</v>
      </c>
      <c r="G18" s="63" t="s">
        <v>60</v>
      </c>
      <c r="H18" s="65">
        <v>23897</v>
      </c>
      <c r="I18" s="65">
        <v>1145</v>
      </c>
      <c r="J18" s="65">
        <f>+I18+H18</f>
        <v>25042</v>
      </c>
      <c r="K18" s="171"/>
    </row>
    <row r="19" spans="1:11" ht="38.25" x14ac:dyDescent="0.25">
      <c r="A19" s="2"/>
      <c r="B19" s="169"/>
      <c r="C19" s="169"/>
      <c r="D19" s="169"/>
      <c r="E19" s="63"/>
      <c r="F19" s="62" t="s">
        <v>20</v>
      </c>
      <c r="G19" s="63" t="s">
        <v>60</v>
      </c>
      <c r="H19" s="65">
        <v>1200</v>
      </c>
      <c r="I19" s="65">
        <v>0</v>
      </c>
      <c r="J19" s="65">
        <f t="shared" ref="J19:J24" si="0">+I19+H19</f>
        <v>1200</v>
      </c>
      <c r="K19" s="171"/>
    </row>
    <row r="20" spans="1:11" ht="38.25" x14ac:dyDescent="0.25">
      <c r="A20" s="2"/>
      <c r="B20" s="169"/>
      <c r="C20" s="169"/>
      <c r="D20" s="169"/>
      <c r="E20" s="63"/>
      <c r="F20" s="62" t="s">
        <v>21</v>
      </c>
      <c r="G20" s="63" t="s">
        <v>60</v>
      </c>
      <c r="H20" s="65">
        <v>5500</v>
      </c>
      <c r="I20" s="65">
        <v>0</v>
      </c>
      <c r="J20" s="65">
        <f t="shared" si="0"/>
        <v>5500</v>
      </c>
      <c r="K20" s="171"/>
    </row>
    <row r="21" spans="1:11" ht="38.25" x14ac:dyDescent="0.25">
      <c r="A21" s="2"/>
      <c r="B21" s="169"/>
      <c r="C21" s="169"/>
      <c r="D21" s="169"/>
      <c r="E21" s="63"/>
      <c r="F21" s="62" t="s">
        <v>22</v>
      </c>
      <c r="G21" s="63" t="s">
        <v>60</v>
      </c>
      <c r="H21" s="65">
        <v>1800</v>
      </c>
      <c r="I21" s="65">
        <v>0</v>
      </c>
      <c r="J21" s="65">
        <f t="shared" si="0"/>
        <v>1800</v>
      </c>
      <c r="K21" s="171"/>
    </row>
    <row r="22" spans="1:11" ht="25.5" x14ac:dyDescent="0.25">
      <c r="A22" s="2"/>
      <c r="B22" s="169"/>
      <c r="C22" s="169"/>
      <c r="D22" s="169"/>
      <c r="E22" s="63"/>
      <c r="F22" s="62" t="s">
        <v>23</v>
      </c>
      <c r="G22" s="63" t="s">
        <v>18</v>
      </c>
      <c r="H22" s="65">
        <v>12720</v>
      </c>
      <c r="I22" s="65">
        <v>0</v>
      </c>
      <c r="J22" s="65">
        <f t="shared" si="0"/>
        <v>12720</v>
      </c>
      <c r="K22" s="171"/>
    </row>
    <row r="23" spans="1:11" ht="25.5" x14ac:dyDescent="0.25">
      <c r="A23" s="2"/>
      <c r="B23" s="169"/>
      <c r="C23" s="169"/>
      <c r="D23" s="169"/>
      <c r="E23" s="63"/>
      <c r="F23" s="62" t="s">
        <v>71</v>
      </c>
      <c r="G23" s="63" t="s">
        <v>18</v>
      </c>
      <c r="H23" s="65">
        <v>20400</v>
      </c>
      <c r="I23" s="65">
        <v>0</v>
      </c>
      <c r="J23" s="65">
        <f t="shared" si="0"/>
        <v>20400</v>
      </c>
      <c r="K23" s="171"/>
    </row>
    <row r="24" spans="1:11" x14ac:dyDescent="0.25">
      <c r="A24" s="2"/>
      <c r="B24" s="169"/>
      <c r="C24" s="169"/>
      <c r="D24" s="169"/>
      <c r="E24" s="63"/>
      <c r="F24" s="62" t="s">
        <v>80</v>
      </c>
      <c r="G24" s="63" t="s">
        <v>18</v>
      </c>
      <c r="H24" s="65">
        <v>4780</v>
      </c>
      <c r="I24" s="65">
        <v>0</v>
      </c>
      <c r="J24" s="65">
        <f t="shared" si="0"/>
        <v>4780</v>
      </c>
      <c r="K24" s="172"/>
    </row>
    <row r="25" spans="1:11" ht="15.75" x14ac:dyDescent="0.25">
      <c r="A25" s="75" t="s">
        <v>61</v>
      </c>
      <c r="B25" s="75"/>
      <c r="C25" s="75"/>
      <c r="D25" s="75"/>
      <c r="E25" s="75"/>
      <c r="F25" s="75"/>
      <c r="G25" s="75"/>
      <c r="H25" s="75"/>
      <c r="I25" s="75"/>
      <c r="J25" s="75"/>
      <c r="K25" s="75"/>
    </row>
  </sheetData>
  <mergeCells count="40">
    <mergeCell ref="K14:K16"/>
    <mergeCell ref="B17:D17"/>
    <mergeCell ref="K17:K24"/>
    <mergeCell ref="B18:D18"/>
    <mergeCell ref="B19:D19"/>
    <mergeCell ref="B20:D20"/>
    <mergeCell ref="B21:D21"/>
    <mergeCell ref="B22:D22"/>
    <mergeCell ref="B23:D23"/>
    <mergeCell ref="B24:D24"/>
    <mergeCell ref="A13:D13"/>
    <mergeCell ref="E13:J13"/>
    <mergeCell ref="A14:A16"/>
    <mergeCell ref="B14:D16"/>
    <mergeCell ref="E14:E16"/>
    <mergeCell ref="F14:F16"/>
    <mergeCell ref="G14:G16"/>
    <mergeCell ref="H14:H16"/>
    <mergeCell ref="I14:I16"/>
    <mergeCell ref="J14:J16"/>
    <mergeCell ref="A12:D12"/>
    <mergeCell ref="E12:J12"/>
    <mergeCell ref="A5:C5"/>
    <mergeCell ref="D5:K5"/>
    <mergeCell ref="A6:C6"/>
    <mergeCell ref="D6:K6"/>
    <mergeCell ref="A7:K7"/>
    <mergeCell ref="A8:D8"/>
    <mergeCell ref="E8:K8"/>
    <mergeCell ref="A9:D9"/>
    <mergeCell ref="E9:K9"/>
    <mergeCell ref="A10:D10"/>
    <mergeCell ref="E10:K10"/>
    <mergeCell ref="A11:J11"/>
    <mergeCell ref="A1:K1"/>
    <mergeCell ref="A2:K2"/>
    <mergeCell ref="A3:C3"/>
    <mergeCell ref="D3:K3"/>
    <mergeCell ref="A4:C4"/>
    <mergeCell ref="D4:K4"/>
  </mergeCells>
  <pageMargins left="0.11811023622047245" right="0.11811023622047245" top="0.74803149606299213" bottom="0.74803149606299213" header="0.31496062992125984" footer="0.31496062992125984"/>
  <pageSetup scale="70"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7AEE0-268D-4B3E-878E-7A040D5BCE72}">
  <dimension ref="A1:K25"/>
  <sheetViews>
    <sheetView workbookViewId="0">
      <selection activeCell="K25" sqref="K25"/>
    </sheetView>
  </sheetViews>
  <sheetFormatPr baseColWidth="10" defaultRowHeight="15" x14ac:dyDescent="0.25"/>
  <cols>
    <col min="1" max="1" width="7" customWidth="1"/>
    <col min="5" max="5" width="22.140625" customWidth="1"/>
    <col min="6" max="6" width="26.140625" customWidth="1"/>
    <col min="9" max="9" width="15" customWidth="1"/>
    <col min="11" max="11" width="57.42578125" customWidth="1"/>
  </cols>
  <sheetData>
    <row r="1" spans="1:11" ht="20.25" x14ac:dyDescent="0.25">
      <c r="A1" s="182" t="str">
        <f>'[1]EJECUCION MENSUAL'!$B$3</f>
        <v xml:space="preserve">        MINISTERIO DE ECONOMÍA 
MATRIZ DE PLANIFICACIÓN,  POA 2024</v>
      </c>
      <c r="B1" s="182"/>
      <c r="C1" s="182"/>
      <c r="D1" s="182"/>
      <c r="E1" s="182"/>
      <c r="F1" s="182"/>
      <c r="G1" s="182"/>
      <c r="H1" s="182"/>
      <c r="I1" s="182"/>
      <c r="J1" s="182"/>
      <c r="K1" s="182"/>
    </row>
    <row r="2" spans="1:11" ht="20.25" x14ac:dyDescent="0.25">
      <c r="A2" s="183" t="str">
        <f>'[1]EJECUCION MENSUAL'!$B$4</f>
        <v xml:space="preserve">SEGUIMIENTO MENSUAL Y CUATRIMESTRAL  DE EJECUCIÓN DE METAS FÍSICAS </v>
      </c>
      <c r="B2" s="183"/>
      <c r="C2" s="183"/>
      <c r="D2" s="183"/>
      <c r="E2" s="183"/>
      <c r="F2" s="183"/>
      <c r="G2" s="183"/>
      <c r="H2" s="183"/>
      <c r="I2" s="183"/>
      <c r="J2" s="183"/>
      <c r="K2" s="183"/>
    </row>
    <row r="3" spans="1:11" x14ac:dyDescent="0.25">
      <c r="A3" s="111" t="s">
        <v>38</v>
      </c>
      <c r="B3" s="111"/>
      <c r="C3" s="111"/>
      <c r="D3" s="184" t="str">
        <f>'[1]EJECUCION MENSUAL'!$E$5</f>
        <v>Ser la institución rectora del desarrollo económico nacional para crear oportunidades de inversión y generación de empleo formal.</v>
      </c>
      <c r="E3" s="184"/>
      <c r="F3" s="184"/>
      <c r="G3" s="184"/>
      <c r="H3" s="184"/>
      <c r="I3" s="184"/>
      <c r="J3" s="184"/>
      <c r="K3" s="184"/>
    </row>
    <row r="4" spans="1:11" ht="23.25" customHeight="1" x14ac:dyDescent="0.25">
      <c r="A4" s="111" t="s">
        <v>39</v>
      </c>
      <c r="B4" s="111"/>
      <c r="C4" s="111"/>
      <c r="D4" s="185" t="str">
        <f>'[1]EJECUCION MENSUAL'!$E$6</f>
        <v xml:space="preserve">Contribuir  a la mejora de las condiciones de vida de los guatemaltecos, apoyando el incremento de  la competitividad  del país, fomentando la inversión, desarrollando las Micro, Pequeñas y Medianas Empresas  y  fortaleciendo el comercio exterior. </v>
      </c>
      <c r="E4" s="185"/>
      <c r="F4" s="185"/>
      <c r="G4" s="185"/>
      <c r="H4" s="185"/>
      <c r="I4" s="185"/>
      <c r="J4" s="185"/>
      <c r="K4" s="185"/>
    </row>
    <row r="5" spans="1:11" x14ac:dyDescent="0.25">
      <c r="A5" s="104" t="s">
        <v>40</v>
      </c>
      <c r="B5" s="104"/>
      <c r="C5" s="104"/>
      <c r="D5" s="176" t="str">
        <f>'[1]EJECUCION MENSUAL'!$E$7</f>
        <v xml:space="preserve">Generar las condiciones que permitan la atracción de inversiones para la creación de empleo digno y así promover el desarrollo económico de los guatemaltecos.  </v>
      </c>
      <c r="E5" s="176"/>
      <c r="F5" s="176"/>
      <c r="G5" s="176"/>
      <c r="H5" s="176"/>
      <c r="I5" s="176"/>
      <c r="J5" s="176"/>
      <c r="K5" s="176"/>
    </row>
    <row r="6" spans="1:11" x14ac:dyDescent="0.25">
      <c r="A6" s="111" t="s">
        <v>2</v>
      </c>
      <c r="B6" s="111"/>
      <c r="C6" s="111"/>
      <c r="D6" s="177" t="s">
        <v>62</v>
      </c>
      <c r="E6" s="177"/>
      <c r="F6" s="177"/>
      <c r="G6" s="177"/>
      <c r="H6" s="177"/>
      <c r="I6" s="177"/>
      <c r="J6" s="177"/>
      <c r="K6" s="177"/>
    </row>
    <row r="7" spans="1:11" ht="19.5" x14ac:dyDescent="0.25">
      <c r="A7" s="178" t="s">
        <v>42</v>
      </c>
      <c r="B7" s="178"/>
      <c r="C7" s="178"/>
      <c r="D7" s="178"/>
      <c r="E7" s="178"/>
      <c r="F7" s="178"/>
      <c r="G7" s="178"/>
      <c r="H7" s="178"/>
      <c r="I7" s="178"/>
      <c r="J7" s="178"/>
      <c r="K7" s="178"/>
    </row>
    <row r="8" spans="1:11" ht="15.75" x14ac:dyDescent="0.25">
      <c r="A8" s="127" t="s">
        <v>32</v>
      </c>
      <c r="B8" s="127"/>
      <c r="C8" s="127"/>
      <c r="D8" s="127"/>
      <c r="E8" s="179" t="str">
        <f>'[1]EJECUCION MENSUAL'!$F$11</f>
        <v>Brindar certeza jurídica a través de los servicios registrales que presta el Ministerio de Economía.</v>
      </c>
      <c r="F8" s="179"/>
      <c r="G8" s="179"/>
      <c r="H8" s="179"/>
      <c r="I8" s="179"/>
      <c r="J8" s="179"/>
      <c r="K8" s="179"/>
    </row>
    <row r="9" spans="1:11" ht="15.75" x14ac:dyDescent="0.25">
      <c r="A9" s="127" t="s">
        <v>25</v>
      </c>
      <c r="B9" s="127"/>
      <c r="C9" s="127"/>
      <c r="D9" s="127"/>
      <c r="E9" s="101" t="s">
        <v>53</v>
      </c>
      <c r="F9" s="102"/>
      <c r="G9" s="102"/>
      <c r="H9" s="102"/>
      <c r="I9" s="102"/>
      <c r="J9" s="102"/>
      <c r="K9" s="103"/>
    </row>
    <row r="10" spans="1:11" ht="15.75" x14ac:dyDescent="0.25">
      <c r="A10" s="127" t="s">
        <v>43</v>
      </c>
      <c r="B10" s="127"/>
      <c r="C10" s="127"/>
      <c r="D10" s="127"/>
      <c r="E10" s="180" t="str">
        <f>'[1]EJECUCION MENSUAL'!$F$13</f>
        <v xml:space="preserve">Tasa  de personas individuales y jurídicas beneficiadas con servicios registrales simplificados y automatizados  </v>
      </c>
      <c r="F10" s="180"/>
      <c r="G10" s="180"/>
      <c r="H10" s="180"/>
      <c r="I10" s="180"/>
      <c r="J10" s="180"/>
      <c r="K10" s="180"/>
    </row>
    <row r="11" spans="1:11" ht="15.75" x14ac:dyDescent="0.25">
      <c r="A11" s="181" t="s">
        <v>36</v>
      </c>
      <c r="B11" s="181"/>
      <c r="C11" s="181"/>
      <c r="D11" s="181"/>
      <c r="E11" s="181"/>
      <c r="F11" s="181"/>
      <c r="G11" s="181"/>
      <c r="H11" s="181"/>
      <c r="I11" s="181"/>
      <c r="J11" s="181"/>
      <c r="K11" s="73"/>
    </row>
    <row r="12" spans="1:11" ht="15.75" x14ac:dyDescent="0.25">
      <c r="A12" s="86" t="s">
        <v>33</v>
      </c>
      <c r="B12" s="86"/>
      <c r="C12" s="86"/>
      <c r="D12" s="86"/>
      <c r="E12" s="174" t="s">
        <v>73</v>
      </c>
      <c r="F12" s="174"/>
      <c r="G12" s="174"/>
      <c r="H12" s="174"/>
      <c r="I12" s="174"/>
      <c r="J12" s="174"/>
      <c r="K12" s="74"/>
    </row>
    <row r="13" spans="1:11" ht="15.75" x14ac:dyDescent="0.25">
      <c r="A13" s="86" t="s">
        <v>34</v>
      </c>
      <c r="B13" s="86"/>
      <c r="C13" s="86"/>
      <c r="D13" s="86"/>
      <c r="E13" s="174" t="s">
        <v>35</v>
      </c>
      <c r="F13" s="174"/>
      <c r="G13" s="174"/>
      <c r="H13" s="174"/>
      <c r="I13" s="174"/>
      <c r="J13" s="174"/>
      <c r="K13" s="74"/>
    </row>
    <row r="14" spans="1:11" x14ac:dyDescent="0.25">
      <c r="A14" s="175"/>
      <c r="B14" s="173" t="s">
        <v>26</v>
      </c>
      <c r="C14" s="173"/>
      <c r="D14" s="173"/>
      <c r="E14" s="173" t="s">
        <v>27</v>
      </c>
      <c r="F14" s="173" t="s">
        <v>4</v>
      </c>
      <c r="G14" s="173" t="s">
        <v>3</v>
      </c>
      <c r="H14" s="173" t="s">
        <v>28</v>
      </c>
      <c r="I14" s="173" t="s">
        <v>74</v>
      </c>
      <c r="J14" s="173" t="s">
        <v>75</v>
      </c>
      <c r="K14" s="173" t="s">
        <v>76</v>
      </c>
    </row>
    <row r="15" spans="1:11" x14ac:dyDescent="0.25">
      <c r="A15" s="175"/>
      <c r="B15" s="173"/>
      <c r="C15" s="173"/>
      <c r="D15" s="173"/>
      <c r="E15" s="173"/>
      <c r="F15" s="173"/>
      <c r="G15" s="173"/>
      <c r="H15" s="173"/>
      <c r="I15" s="173"/>
      <c r="J15" s="173"/>
      <c r="K15" s="173"/>
    </row>
    <row r="16" spans="1:11" x14ac:dyDescent="0.25">
      <c r="A16" s="175"/>
      <c r="B16" s="173"/>
      <c r="C16" s="173"/>
      <c r="D16" s="173"/>
      <c r="E16" s="173"/>
      <c r="F16" s="173"/>
      <c r="G16" s="173"/>
      <c r="H16" s="173"/>
      <c r="I16" s="173"/>
      <c r="J16" s="173"/>
      <c r="K16" s="173"/>
    </row>
    <row r="17" spans="1:11" ht="51" x14ac:dyDescent="0.25">
      <c r="A17" s="2"/>
      <c r="B17" s="83" t="s">
        <v>77</v>
      </c>
      <c r="C17" s="83"/>
      <c r="D17" s="83"/>
      <c r="E17" s="50" t="s">
        <v>78</v>
      </c>
      <c r="F17" s="51"/>
      <c r="G17" s="63" t="s">
        <v>79</v>
      </c>
      <c r="H17" s="54">
        <f>+H18+H19+H20</f>
        <v>30597</v>
      </c>
      <c r="I17" s="54">
        <f>+I18+I19+I20</f>
        <v>1214</v>
      </c>
      <c r="J17" s="54">
        <f>+J18+J19+J20</f>
        <v>31811</v>
      </c>
      <c r="K17" s="170" t="s">
        <v>83</v>
      </c>
    </row>
    <row r="18" spans="1:11" ht="25.5" x14ac:dyDescent="0.25">
      <c r="A18" s="2"/>
      <c r="B18" s="169"/>
      <c r="C18" s="169"/>
      <c r="D18" s="169"/>
      <c r="E18" s="63"/>
      <c r="F18" s="62" t="s">
        <v>19</v>
      </c>
      <c r="G18" s="63" t="s">
        <v>60</v>
      </c>
      <c r="H18" s="65">
        <v>23897</v>
      </c>
      <c r="I18" s="65">
        <v>1214</v>
      </c>
      <c r="J18" s="65">
        <f>+I18+H18</f>
        <v>25111</v>
      </c>
      <c r="K18" s="171"/>
    </row>
    <row r="19" spans="1:11" ht="38.25" x14ac:dyDescent="0.25">
      <c r="A19" s="2"/>
      <c r="B19" s="169"/>
      <c r="C19" s="169"/>
      <c r="D19" s="169"/>
      <c r="E19" s="63"/>
      <c r="F19" s="62" t="s">
        <v>20</v>
      </c>
      <c r="G19" s="63" t="s">
        <v>60</v>
      </c>
      <c r="H19" s="65">
        <v>1200</v>
      </c>
      <c r="I19" s="65">
        <v>0</v>
      </c>
      <c r="J19" s="65">
        <f t="shared" ref="J19:J24" si="0">+I19+H19</f>
        <v>1200</v>
      </c>
      <c r="K19" s="171"/>
    </row>
    <row r="20" spans="1:11" ht="38.25" x14ac:dyDescent="0.25">
      <c r="A20" s="2"/>
      <c r="B20" s="169"/>
      <c r="C20" s="169"/>
      <c r="D20" s="169"/>
      <c r="E20" s="63"/>
      <c r="F20" s="62" t="s">
        <v>21</v>
      </c>
      <c r="G20" s="63" t="s">
        <v>60</v>
      </c>
      <c r="H20" s="65">
        <v>5500</v>
      </c>
      <c r="I20" s="65">
        <v>0</v>
      </c>
      <c r="J20" s="65">
        <f t="shared" si="0"/>
        <v>5500</v>
      </c>
      <c r="K20" s="171"/>
    </row>
    <row r="21" spans="1:11" ht="38.25" x14ac:dyDescent="0.25">
      <c r="A21" s="2"/>
      <c r="B21" s="169"/>
      <c r="C21" s="169"/>
      <c r="D21" s="169"/>
      <c r="E21" s="63"/>
      <c r="F21" s="62" t="s">
        <v>22</v>
      </c>
      <c r="G21" s="63" t="s">
        <v>60</v>
      </c>
      <c r="H21" s="65">
        <v>1800</v>
      </c>
      <c r="I21" s="65">
        <v>0</v>
      </c>
      <c r="J21" s="65">
        <f t="shared" si="0"/>
        <v>1800</v>
      </c>
      <c r="K21" s="171"/>
    </row>
    <row r="22" spans="1:11" ht="25.5" x14ac:dyDescent="0.25">
      <c r="A22" s="2"/>
      <c r="B22" s="169"/>
      <c r="C22" s="169"/>
      <c r="D22" s="169"/>
      <c r="E22" s="63"/>
      <c r="F22" s="62" t="s">
        <v>23</v>
      </c>
      <c r="G22" s="63" t="s">
        <v>18</v>
      </c>
      <c r="H22" s="65">
        <v>12720</v>
      </c>
      <c r="I22" s="65">
        <v>0</v>
      </c>
      <c r="J22" s="65">
        <f t="shared" si="0"/>
        <v>12720</v>
      </c>
      <c r="K22" s="171"/>
    </row>
    <row r="23" spans="1:11" ht="25.5" x14ac:dyDescent="0.25">
      <c r="A23" s="2"/>
      <c r="B23" s="169"/>
      <c r="C23" s="169"/>
      <c r="D23" s="169"/>
      <c r="E23" s="63"/>
      <c r="F23" s="62" t="s">
        <v>71</v>
      </c>
      <c r="G23" s="63" t="s">
        <v>18</v>
      </c>
      <c r="H23" s="65">
        <v>20400</v>
      </c>
      <c r="I23" s="65">
        <v>0</v>
      </c>
      <c r="J23" s="65">
        <f t="shared" si="0"/>
        <v>20400</v>
      </c>
      <c r="K23" s="171"/>
    </row>
    <row r="24" spans="1:11" x14ac:dyDescent="0.25">
      <c r="A24" s="2"/>
      <c r="B24" s="169"/>
      <c r="C24" s="169"/>
      <c r="D24" s="169"/>
      <c r="E24" s="63"/>
      <c r="F24" s="62" t="s">
        <v>80</v>
      </c>
      <c r="G24" s="63" t="s">
        <v>18</v>
      </c>
      <c r="H24" s="65">
        <v>4780</v>
      </c>
      <c r="I24" s="65">
        <v>0</v>
      </c>
      <c r="J24" s="65">
        <f t="shared" si="0"/>
        <v>4780</v>
      </c>
      <c r="K24" s="172"/>
    </row>
    <row r="25" spans="1:11" ht="15.75" x14ac:dyDescent="0.25">
      <c r="A25" s="75" t="s">
        <v>61</v>
      </c>
      <c r="B25" s="75"/>
      <c r="C25" s="75"/>
      <c r="D25" s="75"/>
      <c r="E25" s="75"/>
      <c r="F25" s="75"/>
      <c r="G25" s="75"/>
      <c r="H25" s="75"/>
      <c r="I25" s="75"/>
      <c r="J25" s="75"/>
      <c r="K25" s="75"/>
    </row>
  </sheetData>
  <mergeCells count="40">
    <mergeCell ref="K14:K16"/>
    <mergeCell ref="B17:D17"/>
    <mergeCell ref="K17:K24"/>
    <mergeCell ref="B18:D18"/>
    <mergeCell ref="B19:D19"/>
    <mergeCell ref="B20:D20"/>
    <mergeCell ref="B21:D21"/>
    <mergeCell ref="B22:D22"/>
    <mergeCell ref="B23:D23"/>
    <mergeCell ref="B24:D24"/>
    <mergeCell ref="A13:D13"/>
    <mergeCell ref="E13:J13"/>
    <mergeCell ref="A14:A16"/>
    <mergeCell ref="B14:D16"/>
    <mergeCell ref="E14:E16"/>
    <mergeCell ref="F14:F16"/>
    <mergeCell ref="G14:G16"/>
    <mergeCell ref="H14:H16"/>
    <mergeCell ref="I14:I16"/>
    <mergeCell ref="J14:J16"/>
    <mergeCell ref="A12:D12"/>
    <mergeCell ref="E12:J12"/>
    <mergeCell ref="A5:C5"/>
    <mergeCell ref="D5:K5"/>
    <mergeCell ref="A6:C6"/>
    <mergeCell ref="D6:K6"/>
    <mergeCell ref="A7:K7"/>
    <mergeCell ref="A8:D8"/>
    <mergeCell ref="E8:K8"/>
    <mergeCell ref="A9:D9"/>
    <mergeCell ref="E9:K9"/>
    <mergeCell ref="A10:D10"/>
    <mergeCell ref="E10:K10"/>
    <mergeCell ref="A11:J11"/>
    <mergeCell ref="A1:K1"/>
    <mergeCell ref="A2:K2"/>
    <mergeCell ref="A3:C3"/>
    <mergeCell ref="D3:K3"/>
    <mergeCell ref="A4:C4"/>
    <mergeCell ref="D4:K4"/>
  </mergeCells>
  <pageMargins left="0.11811023622047245" right="0.11811023622047245" top="0.74803149606299213" bottom="0.74803149606299213" header="0.31496062992125984" footer="0.31496062992125984"/>
  <pageSetup scale="7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PROYECCION 2025</vt:lpstr>
      <vt:lpstr>EJECUCIÓN</vt:lpstr>
      <vt:lpstr>INCREMENTO DE METAS 8,897</vt:lpstr>
      <vt:lpstr>INCREMENTO DE METAS 1145</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Garcia</dc:creator>
  <cp:lastModifiedBy>luis cifuentes</cp:lastModifiedBy>
  <cp:lastPrinted>2025-07-03T23:39:39Z</cp:lastPrinted>
  <dcterms:created xsi:type="dcterms:W3CDTF">2019-01-08T14:24:40Z</dcterms:created>
  <dcterms:modified xsi:type="dcterms:W3CDTF">2025-07-04T17:15:45Z</dcterms:modified>
</cp:coreProperties>
</file>