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5\información publica\enero\"/>
    </mc:Choice>
  </mc:AlternateContent>
  <bookViews>
    <workbookView xWindow="-120" yWindow="0" windowWidth="2280" windowHeight="0"/>
  </bookViews>
  <sheets>
    <sheet name="EJECUCION" sheetId="1" r:id="rId1"/>
  </sheets>
  <definedNames>
    <definedName name="_xlnm.Print_Area" localSheetId="0">EJECUCION!$B$1:$AD$61</definedName>
    <definedName name="_xlnm.Print_Titles" localSheetId="0">EJECUCION!$1:$1</definedName>
  </definedNames>
  <calcPr calcId="162913"/>
</workbook>
</file>

<file path=xl/calcChain.xml><?xml version="1.0" encoding="utf-8"?>
<calcChain xmlns="http://schemas.openxmlformats.org/spreadsheetml/2006/main">
  <c r="J57" i="1" l="1"/>
  <c r="J56" i="1"/>
  <c r="K56" i="1" s="1"/>
  <c r="K59" i="1"/>
  <c r="K60" i="1"/>
  <c r="K58" i="1"/>
  <c r="K57" i="1"/>
  <c r="J48" i="1"/>
  <c r="J43" i="1" s="1"/>
  <c r="K43" i="1" s="1"/>
  <c r="J44" i="1"/>
  <c r="K50" i="1"/>
  <c r="K49" i="1"/>
  <c r="K48" i="1"/>
  <c r="K46" i="1"/>
  <c r="K47" i="1"/>
  <c r="K45" i="1"/>
  <c r="K44" i="1"/>
  <c r="K37" i="1"/>
  <c r="J34" i="1"/>
  <c r="K34" i="1" s="1"/>
  <c r="K28" i="1"/>
  <c r="K29" i="1"/>
  <c r="K30" i="1"/>
  <c r="K31" i="1"/>
  <c r="K32" i="1"/>
  <c r="K27" i="1"/>
  <c r="J26" i="1"/>
  <c r="K26" i="1" s="1"/>
  <c r="K23" i="1"/>
  <c r="K22" i="1"/>
  <c r="K21" i="1"/>
  <c r="K19" i="1"/>
  <c r="K18" i="1"/>
  <c r="K17" i="1"/>
  <c r="K16" i="1"/>
  <c r="J21" i="1"/>
  <c r="J18" i="1"/>
  <c r="J17" i="1" s="1"/>
  <c r="J16" i="1" l="1"/>
  <c r="M57" i="1"/>
  <c r="N57" i="1"/>
  <c r="O57" i="1"/>
  <c r="L57" i="1"/>
  <c r="L34" i="1" l="1"/>
  <c r="M34" i="1"/>
  <c r="N34" i="1"/>
  <c r="O34" i="1"/>
  <c r="M56" i="1" l="1"/>
  <c r="N56" i="1"/>
  <c r="O56" i="1"/>
  <c r="L56" i="1"/>
  <c r="Y48" i="1"/>
  <c r="X48" i="1"/>
  <c r="W48" i="1"/>
  <c r="V48" i="1"/>
  <c r="T48" i="1"/>
  <c r="S48" i="1"/>
  <c r="R48" i="1"/>
  <c r="Q48" i="1"/>
  <c r="M48" i="1"/>
  <c r="N48" i="1"/>
  <c r="O48" i="1"/>
  <c r="L48" i="1"/>
  <c r="Y44" i="1"/>
  <c r="X44" i="1"/>
  <c r="W44" i="1"/>
  <c r="V44" i="1"/>
  <c r="T44" i="1"/>
  <c r="S44" i="1"/>
  <c r="R44" i="1"/>
  <c r="Q44" i="1"/>
  <c r="M44" i="1"/>
  <c r="N44" i="1"/>
  <c r="O44" i="1"/>
  <c r="L44" i="1"/>
  <c r="X43" i="1"/>
  <c r="W43" i="1"/>
  <c r="V43" i="1"/>
  <c r="R43" i="1"/>
  <c r="Y34" i="1"/>
  <c r="X34" i="1"/>
  <c r="W34" i="1"/>
  <c r="V34" i="1"/>
  <c r="T34" i="1"/>
  <c r="S34" i="1"/>
  <c r="R34" i="1"/>
  <c r="Q34" i="1"/>
  <c r="Y26" i="1"/>
  <c r="X26" i="1"/>
  <c r="W26" i="1"/>
  <c r="V26" i="1"/>
  <c r="T26" i="1"/>
  <c r="S26" i="1"/>
  <c r="R26" i="1"/>
  <c r="Q26" i="1"/>
  <c r="O26" i="1"/>
  <c r="M26" i="1"/>
  <c r="N26" i="1"/>
  <c r="L26" i="1"/>
  <c r="Y21" i="1"/>
  <c r="Y17" i="1" s="1"/>
  <c r="X21" i="1"/>
  <c r="W21" i="1"/>
  <c r="V21" i="1"/>
  <c r="V17" i="1" s="1"/>
  <c r="T21" i="1"/>
  <c r="T17" i="1" s="1"/>
  <c r="S21" i="1"/>
  <c r="R21" i="1"/>
  <c r="Q21" i="1"/>
  <c r="M21" i="1"/>
  <c r="N21" i="1"/>
  <c r="O21" i="1"/>
  <c r="L21" i="1"/>
  <c r="R17" i="1"/>
  <c r="R16" i="1" s="1"/>
  <c r="Q17" i="1"/>
  <c r="Y18" i="1"/>
  <c r="X18" i="1"/>
  <c r="W18" i="1"/>
  <c r="V18" i="1"/>
  <c r="T18" i="1"/>
  <c r="S18" i="1"/>
  <c r="R18" i="1"/>
  <c r="Q18" i="1"/>
  <c r="M18" i="1"/>
  <c r="N18" i="1"/>
  <c r="O18" i="1"/>
  <c r="L18" i="1"/>
  <c r="O17" i="1" l="1"/>
  <c r="O16" i="1" s="1"/>
  <c r="N17" i="1"/>
  <c r="N16" i="1" s="1"/>
  <c r="M17" i="1"/>
  <c r="M16" i="1" s="1"/>
  <c r="L17" i="1"/>
  <c r="L16" i="1" s="1"/>
  <c r="N43" i="1"/>
  <c r="L43" i="1"/>
  <c r="O43" i="1"/>
  <c r="Q43" i="1"/>
  <c r="S43" i="1"/>
  <c r="T43" i="1"/>
  <c r="Y43" i="1"/>
  <c r="M43" i="1"/>
  <c r="Y16" i="1"/>
  <c r="Q16" i="1"/>
  <c r="V16" i="1"/>
  <c r="T16" i="1"/>
  <c r="W17" i="1"/>
  <c r="W16" i="1" s="1"/>
  <c r="X17" i="1"/>
  <c r="X16" i="1" s="1"/>
  <c r="S17" i="1"/>
  <c r="S16" i="1" s="1"/>
  <c r="Z36" i="1"/>
  <c r="AA36" i="1" s="1"/>
  <c r="AB36" i="1" s="1"/>
  <c r="Z32" i="1" l="1"/>
  <c r="Z31" i="1"/>
  <c r="Z30" i="1"/>
  <c r="Z28" i="1"/>
  <c r="Z35" i="1" l="1"/>
  <c r="Z34" i="1"/>
  <c r="Z17" i="1"/>
  <c r="Z37" i="1" l="1"/>
  <c r="U35" i="1" l="1"/>
  <c r="U34" i="1" l="1"/>
  <c r="U32" i="1" l="1"/>
  <c r="U31" i="1"/>
  <c r="U30" i="1"/>
  <c r="U28" i="1"/>
  <c r="P34" i="1" l="1"/>
  <c r="AA34" i="1" s="1"/>
  <c r="P35" i="1"/>
  <c r="AA35" i="1" s="1"/>
  <c r="U37" i="1"/>
  <c r="P37" i="1"/>
  <c r="AB35" i="1" l="1"/>
  <c r="AA37" i="1"/>
  <c r="AB37" i="1" s="1"/>
  <c r="P32" i="1" l="1"/>
  <c r="AA32" i="1" s="1"/>
  <c r="AB32" i="1" s="1"/>
  <c r="P31" i="1"/>
  <c r="P30" i="1"/>
  <c r="AA30" i="1" s="1"/>
  <c r="Z29" i="1"/>
  <c r="U29" i="1"/>
  <c r="P29" i="1"/>
  <c r="P28" i="1"/>
  <c r="AA28" i="1" s="1"/>
  <c r="Z27" i="1"/>
  <c r="U27" i="1"/>
  <c r="P27" i="1"/>
  <c r="AA31" i="1" l="1"/>
  <c r="AB31" i="1" s="1"/>
  <c r="AA27" i="1"/>
  <c r="AB27" i="1" s="1"/>
  <c r="AB28" i="1"/>
  <c r="AB30" i="1"/>
  <c r="AA29" i="1"/>
  <c r="AB29" i="1" s="1"/>
  <c r="P44" i="1"/>
  <c r="Z26" i="1"/>
  <c r="U26" i="1"/>
  <c r="P26" i="1"/>
  <c r="AA26" i="1" l="1"/>
  <c r="P23" i="1"/>
  <c r="AA23" i="1" s="1"/>
  <c r="U23" i="1"/>
  <c r="AB23" i="1" l="1"/>
  <c r="Z18" i="1" l="1"/>
  <c r="U18" i="1"/>
  <c r="P18" i="1"/>
  <c r="AA18" i="1" l="1"/>
  <c r="AB34" i="1" l="1"/>
  <c r="Z60" i="1" l="1"/>
  <c r="Z59" i="1"/>
  <c r="Z58" i="1"/>
  <c r="Z57" i="1"/>
  <c r="Z56" i="1"/>
  <c r="Z50" i="1" l="1"/>
  <c r="Z49" i="1"/>
  <c r="Z48" i="1"/>
  <c r="Z47" i="1"/>
  <c r="Z46" i="1"/>
  <c r="Z45" i="1"/>
  <c r="Z44" i="1"/>
  <c r="Z43" i="1"/>
  <c r="Z19" i="1"/>
  <c r="Z16" i="1"/>
  <c r="U56" i="1" l="1"/>
  <c r="U57" i="1" l="1"/>
  <c r="U44" i="1" l="1"/>
  <c r="AA44" i="1" s="1"/>
  <c r="U43" i="1" l="1"/>
  <c r="U16" i="1"/>
  <c r="P49" i="1" l="1"/>
  <c r="P48" i="1" l="1"/>
  <c r="AB26" i="1" l="1"/>
  <c r="AB44" i="1" l="1"/>
  <c r="AB18" i="1"/>
  <c r="P57" i="1"/>
  <c r="P56" i="1"/>
  <c r="U45" i="1" l="1"/>
  <c r="U60" i="1" l="1"/>
  <c r="P60" i="1"/>
  <c r="U59" i="1"/>
  <c r="P59" i="1"/>
  <c r="U58" i="1"/>
  <c r="P58" i="1"/>
  <c r="U50" i="1"/>
  <c r="P50" i="1"/>
  <c r="U49" i="1"/>
  <c r="U48" i="1"/>
  <c r="U47" i="1"/>
  <c r="P47" i="1"/>
  <c r="U46" i="1"/>
  <c r="P46" i="1"/>
  <c r="P45" i="1"/>
  <c r="U22" i="1"/>
  <c r="P22" i="1"/>
  <c r="AA22" i="1" s="1"/>
  <c r="U21" i="1"/>
  <c r="P21" i="1"/>
  <c r="AA21" i="1" s="1"/>
  <c r="U19" i="1"/>
  <c r="P19" i="1"/>
  <c r="U17" i="1"/>
  <c r="P17" i="1"/>
  <c r="P16" i="1" s="1"/>
  <c r="AA16" i="1" s="1"/>
  <c r="AB16" i="1" s="1"/>
  <c r="AA19" i="1" l="1"/>
  <c r="AB19" i="1" s="1"/>
  <c r="AA47" i="1"/>
  <c r="AB47" i="1" s="1"/>
  <c r="AA45" i="1"/>
  <c r="AB45" i="1" s="1"/>
  <c r="P43" i="1"/>
  <c r="AA17" i="1"/>
  <c r="AB22" i="1"/>
  <c r="AA46" i="1"/>
  <c r="AB46" i="1" s="1"/>
  <c r="AA59" i="1"/>
  <c r="AB59" i="1" s="1"/>
  <c r="AA48" i="1"/>
  <c r="AB48" i="1" s="1"/>
  <c r="AA50" i="1"/>
  <c r="AB50" i="1" s="1"/>
  <c r="AA58" i="1"/>
  <c r="AB58" i="1" s="1"/>
  <c r="AA49" i="1"/>
  <c r="AB49" i="1" s="1"/>
  <c r="AA60" i="1"/>
  <c r="AB60" i="1" s="1"/>
  <c r="AA43" i="1" l="1"/>
  <c r="AA56" i="1"/>
  <c r="AB56" i="1" s="1"/>
  <c r="AA57" i="1"/>
  <c r="AB57" i="1" l="1"/>
  <c r="AB43" i="1"/>
  <c r="AB21" i="1"/>
  <c r="AB17" i="1" l="1"/>
  <c r="AE57" i="1" l="1"/>
  <c r="AE56" i="1"/>
  <c r="AE48" i="1"/>
  <c r="AE43" i="1"/>
  <c r="AE44" i="1"/>
  <c r="AE26" i="1"/>
  <c r="AE17" i="1"/>
  <c r="AE34" i="1"/>
  <c r="AE16" i="1" l="1"/>
</calcChain>
</file>

<file path=xl/sharedStrings.xml><?xml version="1.0" encoding="utf-8"?>
<sst xmlns="http://schemas.openxmlformats.org/spreadsheetml/2006/main" count="199" uniqueCount="111">
  <si>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</si>
  <si>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</si>
  <si>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</si>
  <si>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</si>
  <si>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</si>
  <si>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</si>
  <si>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</si>
  <si>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</si>
  <si>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</si>
  <si>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</si>
  <si>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</si>
  <si>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</si>
  <si>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</si>
  <si>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</si>
  <si>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</si>
  <si>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</si>
  <si>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</si>
  <si>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Documento</t>
  </si>
  <si>
    <t xml:space="preserve">Documento </t>
  </si>
  <si>
    <t xml:space="preserve">Evento </t>
  </si>
  <si>
    <t xml:space="preserve">PROGRAMA 13: GESTIÓN DE LA INTEGRACIÓN ECONÓMICA Y COMERCIO EXTERIOR </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</si>
  <si>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</si>
  <si>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</si>
  <si>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</si>
  <si>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</si>
  <si>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</si>
  <si>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</si>
  <si>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</si>
  <si>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</si>
  <si>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</si>
  <si>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</si>
  <si>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</si>
  <si>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</si>
  <si>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</si>
  <si>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</si>
  <si>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</si>
  <si>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</si>
  <si>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</si>
  <si>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</si>
  <si>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</si>
  <si>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</si>
  <si>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</si>
  <si>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</si>
  <si>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</si>
  <si>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</si>
  <si>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</si>
  <si>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</si>
  <si>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</si>
  <si>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</si>
  <si>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</si>
  <si>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</si>
  <si>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</si>
  <si>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</si>
  <si>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</si>
  <si>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</si>
  <si>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</si>
  <si>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</si>
  <si>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Potencializar los proyectos de asistencia técnica a Guatemala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</si>
  <si>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</si>
  <si>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</si>
  <si>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</si>
  <si>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</si>
  <si>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</si>
  <si>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Administración  de Acuerdos Comerciales Internacionales</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</si>
  <si>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</si>
  <si>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</si>
  <si>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</si>
  <si>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</si>
  <si>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Análisis y estadísticas económicas y comerciales por socio comercial o región, producto, regímenes especiales, sectores o clasificaciones económicas</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</si>
  <si>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</si>
  <si>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 xml:space="preserve"> Número de certificados de adjudicación, resoluciones de proceso de verificación y notificaciones en  materia comercial emitidos.</t>
  </si>
  <si>
    <t xml:space="preserve">SEGUIMIENTO MENSUAL Y CUATRIMESTRAL DE EJECUCIÓN DE METAS FÍSICAS </t>
  </si>
  <si>
    <t xml:space="preserve">  </t>
  </si>
  <si>
    <t xml:space="preserve">UNIDAD DE APOYO AL COMERCIO EXTERIOR Y LA INTEGRACIÓN </t>
  </si>
  <si>
    <t xml:space="preserve">        MINISTERIO DE ECONOMÍA 
MATRIZ DE PLANIFICACIÓN, POA 2025</t>
  </si>
  <si>
    <t>EJECUCIÓN MENSUAL, CUATRIMESTRAL Y ANUAL,  POA 2025</t>
  </si>
  <si>
    <t xml:space="preserve">% DE EJECUCIÓN
</t>
  </si>
  <si>
    <t>PRESUPUESTO VIGENTE 2025    EN  Q.</t>
  </si>
  <si>
    <r>
      <t>% DE EJECUCIÓN</t>
    </r>
    <r>
      <rPr>
        <sz val="10"/>
        <rFont val="Times New Roman"/>
        <family val="1"/>
      </rPr>
      <t xml:space="preserve">
</t>
    </r>
  </si>
  <si>
    <t>Acuerdos y  convenios comerciales negociados y  suscritos para beneficio del sector exportador a nivel región.</t>
  </si>
  <si>
    <t>Acuerdos y  convenios comerciales  suscritos a través de las negociaciones comerciales con diferentes países a nivel región.</t>
  </si>
  <si>
    <t>Gestionar y negociar Acuerdos Comerciales y de inversión, para el mejoramiento de las condiciones relacionadas con el comercio y la ampliación y profundización de los acuerdos comerciales vigentes</t>
  </si>
  <si>
    <t>Negociaciones  para Facilitación del Comercio libre movilidad de bienes, servicios e inversión, reconocimiento  de registros, legislación centroamericana, propiedad intelectual y armonización arancelaria</t>
  </si>
  <si>
    <t>Negociaciones de Guatemala, Honduras y El Salvador (Integración Profunda con incorporación de El Salvador)</t>
  </si>
  <si>
    <t xml:space="preserve">Informes de  gestión  en el  marco de los acuerdos ante la Organización Mundial del Comercio (OMC), para beneficio del sector empresarial en el Ginebra, Suiza. </t>
  </si>
  <si>
    <t>Ferias y misiones en beneficio de empresarios exportadores para el desarrollo comercial a nivel región.</t>
  </si>
  <si>
    <t xml:space="preserve">Misiones comerciales </t>
  </si>
  <si>
    <t>Informes sobre estrategias de negocios y atracción de inversiones extranjeras  para beneficio del sector empresarial</t>
  </si>
  <si>
    <t xml:space="preserve">Gestión de acuerdos comerciales internacionales vigentes para Guatemala, a beneficio de productores, exportadores, importadores y la recaudación tributaria </t>
  </si>
  <si>
    <t>Documentos para la prevención y  solución de controversias comerciales internacionales, en el marco de la Organización Mundial del Comercio, Tratados de libre comercio vigentes y la Integración Centroamericana a nivel región.</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</si>
  <si>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</si>
  <si>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</si>
  <si>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 xml:space="preserve">Aplicación de acuerdos comerciales internacionales vigentes para Guatemala, a beneficio de productores, exportadores, importadores y la recaudación tributaria </t>
  </si>
  <si>
    <t>Análisis de la actividad económica y de comercio exterior de Guatemala</t>
  </si>
  <si>
    <t>PRESUPUESTO APROBADO MEDIANTE DECRETO 36-2024, LEY DE PRESUPUESTO GENERAL DE INGRESOS Y EGRESOS DEL ESTADO PARA EL EJERCICIO FISCAL 2025</t>
  </si>
  <si>
    <r>
      <rPr>
        <b/>
        <i/>
        <sz val="10"/>
        <rFont val="Times New Roman"/>
        <family val="1"/>
      </rPr>
      <t xml:space="preserve">Vnculación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PGG 204-2028:Principios: La equidad como eje orientador de la función pública, Un país plural , Impulsar la economía humana,Territorializar el desarrollo.  OBJETIVOS:  Rescatar  urgentemente el Estado ante la corrupción ,•Realizar las acciones catalíticas que detonarán los cambios necesarios y Fundar los cimientos del desarrollo sostenible : . EJES ESTRATÉGICOS POR UN PASÍS PARA VIVIR.;EJE ESTRATEGICO 1. HACIA UNA FUNCIÓN PÚBLICA LEGÍTIMA Y EFICAZ: Línea Estratégica de fortlecer mecanismos de Gobierno Abierto y Electrónico para los servicios ´públicos y rendición de cuentas .,•  EJE ESTRÁTEGICO: 2. DESARROLLO SOCIAL:Línea Estratégica: Desarrollo del Emprendimiento y de la Microempresa  y Línea Estratégica: Igualdad de Género y Empoderamiento Económico de las Mujeres:Inclusión Financiera de Mujeres Empresarias. EJE ESTRÁTEGICO: 4. LUCHA CONTRA LA DESNUTRICIÓN Y MALNUTRICIÓN :Línea Estratégica: Fortalecimiento de la Producción Agropecuaria y Generación de Ingresos EJE ESTRÁTEGICO: 6. AVANZANDO PARA CERRAR LA BRECHA DIGITAL CON TECNOLOGÍA E INNOVACIÓN : Línea Estratégica: Inversión y Desarrollo Económico.  Línea Estratégica: Fomento a la Inversión Mediante Certeza Jurídica.
</t>
    </r>
    <r>
      <rPr>
        <b/>
        <i/>
        <sz val="7.5"/>
        <rFont val="Times New Roman"/>
        <family val="1"/>
      </rPr>
      <t xml:space="preserve">
</t>
    </r>
  </si>
  <si>
    <t>MODIFICACIÓN META</t>
  </si>
  <si>
    <t xml:space="preserve">1. Se sostuvo reunión por medio de videoconferencia con representantes de Perú para evacuar las consultas sobre los programas de desgravación del Anexo de acceso a mercados dentro del marco del Protocolo al Tratado de Libre Comercio entre Guatemala y Perú.
</t>
  </si>
  <si>
    <t xml:space="preserve">1. Reunión para la negociación del nuevo proceso para abordar preocupaciones comerciales en la región centroamericana llegando a tener un proceso actualizado que permitirá resolver de manera expedita algún obstáculo al comercio regional.
2.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3.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t>
  </si>
  <si>
    <t>1. Se celebró reunión del Foro de Coordinadores para negociar las resoluciones que serán necesarias aprobar por la Instancia Ministerial para la implementación de la Factura y Declaración Única Centroamericana por parte de El Salvador entre los puestos fronterizos entre Guatemala y El Salvador. Se cuenta con 3 proyectos de resolución validados que deberán de ser aprobados por la Instancia Ministerial en breve.</t>
  </si>
  <si>
    <t>1. Informe mensual del trabajo de la Misión OMC 2. Informe sobre el estado del Examen de Políticas Comerciales de Guatemala</t>
  </si>
  <si>
    <t>1. Reunión del Comité de Facilitación del Comercio 2. Reunión del Grupo Cairns - attaches 3. Programa de Trabajo sobre Comercio Electrónico 4. Reunión informal del Comité de Medidas Sanitarias y Fitosanitarias 5. Reunión informativa del Comité de Comercio y Medio Ambiente</t>
  </si>
  <si>
    <t>1.	Reunión Ordinaria 01-2025 del Consejo Nacional de Promoción de Exportaciones (CONAPEX).</t>
  </si>
  <si>
    <t>Se reportan 184 metas las cuales se integro con  (19) cuestionarios EUR1, (79)  EUR1 Sustitutivos, (83) Certificados de Taiwan (1) Opiniones Técnicas y (2) Certificados de Origen Israel</t>
  </si>
  <si>
    <t xml:space="preserve">Se alcanzó 24 metas de asesorias integradas de la siguiente forma: (12) consultas que fueron atendidas en los temas de verificación de Origen, (8) consultas de Origen y (4) consultas de Medidas Arancelarias y No Arancelarias, las cuales fueron resueltas por el personal de la DACE.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</si>
  <si>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2025.</t>
  </si>
  <si>
    <t xml:space="preserve">Seguimiento a los arbitrajes de inversión que se encuentran activos en contra de la República de Guatemala. Se dio seguimiento al proceso de ejecución de laudo a favor de la República de Guatemala. Se dio seguimiento a los procesos de contratación y adendas de contratos de asesores y expertos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</si>
  <si>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Se reporta (1) meta refernte a temas agrícolas dentro de los acuerdos de la Organización Mundial del Comercio.</t>
  </si>
  <si>
    <t>Informes Mensuales:  (1) Informe de Comercio Exterior, (1) Boletín Estdos Unidos (Amcham), (1) Informe de Producto
Informes Anuales:  (1) Evaluaciones Comerciales
Informes a Demanda: (9) Perfiles de País</t>
  </si>
  <si>
    <t>Informes Mensuales:  (1) Barómetro Cámara de Industria- Sector Lácteo, (1) Reporte Aceite de Palma - GREPALMA, (1) Reporte de Vino - Cámara Española, (1) Barómetro Plásticos, (1) Ficha Contacto</t>
  </si>
  <si>
    <t>Informes Semanales:  (4) Informe Económico Semanal, (5) Informes específicos a solicitud (eventos económicos coyunturales, (1) Boletín Comercio Exterior
Informes Mensuales: (1) Informe de Inflación, (1) Informe precios Básicos
Informes Bimensuales: (1) PPT CONAPEX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</si>
</sst>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quot;* #,##0.00_-;\-&quot;Q&quot;* #,##0.00_-;_-&quot;Q&quot;* &quot;-&quot;??_-;_-@_-"/>
    <numFmt numFmtId="43" formatCode="_-* #,##0.00_-;\-* #,##0.00_-;_-* &quot;-&quot;??_-;_-@_-"/>
    <numFmt numFmtId="164" formatCode="_(&quot;Q&quot;* #,##0.00_);_(&quot;Q&quot;* \(#,##0.00\);_(&quot;Q&quot;* &quot;-&quot;??_);_(@_)"/>
  </numFmts>
  <fonts count="34"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sz val="10"/>
      <color indexed="8"/>
      <name val="Arial"/>
      <family val="2"/>
    </font>
    <font>
      <b/>
      <sz val="9"/>
      <color indexed="8"/>
      <name val="Times New Roman"/>
      <family val="1"/>
    </font>
    <font>
      <sz val="11"/>
      <color indexed="8"/>
      <name val="Calibri"/>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
      <b/>
      <i/>
      <sz val="7.5"/>
      <name val="Times New Roman"/>
      <family val="1"/>
    </font>
  </fonts>
  <fills count="12">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s>
  <cellStyleXfs count="12">
    <xf numFmtId="0" fontId="0" fillId="0" borderId="0"/>
    <xf numFmtId="0" fontId="4" fillId="0" borderId="0"/>
    <xf numFmtId="0" fontId="1" fillId="0" borderId="0"/>
    <xf numFmtId="0" fontId="4" fillId="0" borderId="0"/>
    <xf numFmtId="0" fontId="4" fillId="0" borderId="0"/>
    <xf numFmtId="0" fontId="26" fillId="0" borderId="0">
      <alignment vertical="top"/>
    </xf>
    <xf numFmtId="43" fontId="26" fillId="0" borderId="0" applyFont="0" applyFill="0" applyBorder="0" applyAlignment="0" applyProtection="0">
      <alignment vertical="top"/>
    </xf>
    <xf numFmtId="9" fontId="26" fillId="0" borderId="0" applyFont="0" applyFill="0" applyBorder="0" applyAlignment="0" applyProtection="0">
      <alignment vertical="top"/>
    </xf>
    <xf numFmtId="43" fontId="26" fillId="0" borderId="0" applyFont="0" applyFill="0" applyBorder="0" applyAlignment="0" applyProtection="0">
      <alignment vertical="top"/>
    </xf>
    <xf numFmtId="0" fontId="28" fillId="0" borderId="0"/>
    <xf numFmtId="43" fontId="1" fillId="0" borderId="0" applyFont="0" applyFill="0" applyBorder="0" applyAlignment="0" applyProtection="0"/>
    <xf numFmtId="0" fontId="1" fillId="0" borderId="1"/>
  </cellStyleXfs>
  <cellXfs count="156">
    <xf numFmtId="0" fontId="0" fillId="0" borderId="0" xfId="0"/>
    <xf numFmtId="0" fontId="4" fillId="0" borderId="0" xfId="1"/>
    <xf numFmtId="0" fontId="4" fillId="2" borderId="0"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0" fontId="20" fillId="7" borderId="1" xfId="1" applyFont="1" applyFill="1" applyBorder="1" applyAlignment="1">
      <alignment horizontal="center" vertical="top" wrapText="1"/>
    </xf>
    <xf numFmtId="3" fontId="10" fillId="2" borderId="1" xfId="0" applyNumberFormat="1" applyFont="1" applyFill="1" applyBorder="1" applyAlignment="1">
      <alignment horizontal="center" vertical="top"/>
    </xf>
    <xf numFmtId="0" fontId="13" fillId="2" borderId="1" xfId="0" applyFont="1" applyFill="1" applyBorder="1" applyAlignment="1">
      <alignment vertical="top" wrapText="1"/>
    </xf>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0" fillId="9" borderId="1" xfId="1" applyFont="1" applyFill="1" applyBorder="1" applyAlignment="1">
      <alignment horizontal="center" vertical="center" wrapText="1"/>
    </xf>
    <xf numFmtId="3" fontId="4" fillId="2" borderId="1" xfId="1" applyNumberFormat="1" applyFill="1" applyBorder="1"/>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3" fillId="2" borderId="1" xfId="4"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3" fontId="11" fillId="2" borderId="2" xfId="0" applyNumberFormat="1" applyFont="1" applyFill="1" applyBorder="1" applyAlignment="1">
      <alignment horizontal="center" vertical="top" wrapText="1"/>
    </xf>
    <xf numFmtId="0" fontId="5" fillId="8" borderId="1" xfId="1" applyFont="1" applyFill="1" applyBorder="1" applyAlignment="1">
      <alignment vertical="center" wrapText="1"/>
    </xf>
    <xf numFmtId="0" fontId="25" fillId="10" borderId="1" xfId="1" applyFont="1" applyFill="1" applyBorder="1" applyAlignment="1">
      <alignment horizontal="center" vertical="center" wrapText="1"/>
    </xf>
    <xf numFmtId="0" fontId="24" fillId="10" borderId="1" xfId="1" applyFont="1" applyFill="1" applyBorder="1" applyAlignment="1">
      <alignment horizontal="center" vertical="center" wrapText="1"/>
    </xf>
    <xf numFmtId="0" fontId="19" fillId="3" borderId="8" xfId="1" applyFont="1" applyFill="1" applyBorder="1" applyAlignment="1">
      <alignment vertical="center" wrapText="1"/>
    </xf>
    <xf numFmtId="0" fontId="22" fillId="3" borderId="8"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0" fillId="2" borderId="1" xfId="1" applyFont="1" applyFill="1" applyBorder="1" applyAlignment="1">
      <alignment vertical="top" wrapText="1"/>
    </xf>
    <xf numFmtId="4" fontId="29" fillId="2" borderId="1" xfId="1" applyNumberFormat="1" applyFont="1" applyFill="1" applyBorder="1" applyAlignment="1">
      <alignment horizontal="justify" vertical="top" wrapText="1"/>
    </xf>
    <xf numFmtId="4" fontId="29" fillId="2" borderId="1" xfId="1" applyNumberFormat="1" applyFont="1" applyFill="1" applyBorder="1" applyAlignment="1">
      <alignment vertical="top" wrapText="1"/>
    </xf>
    <xf numFmtId="0" fontId="22" fillId="3" borderId="11" xfId="1" applyFont="1" applyFill="1" applyBorder="1" applyAlignment="1">
      <alignment horizontal="center" vertical="center" wrapText="1"/>
    </xf>
    <xf numFmtId="0" fontId="22" fillId="3" borderId="1" xfId="1" applyFont="1" applyFill="1" applyBorder="1" applyAlignment="1">
      <alignment horizontal="center" vertical="center" wrapText="1"/>
    </xf>
    <xf numFmtId="3" fontId="12" fillId="2" borderId="1" xfId="0" applyNumberFormat="1" applyFont="1" applyFill="1" applyBorder="1" applyAlignment="1">
      <alignment horizontal="center" vertical="top"/>
    </xf>
    <xf numFmtId="0" fontId="9" fillId="11" borderId="1" xfId="1" applyFont="1" applyFill="1" applyBorder="1" applyAlignment="1">
      <alignment horizontal="left" vertical="center" wrapText="1"/>
    </xf>
    <xf numFmtId="0" fontId="21" fillId="11" borderId="10" xfId="1" applyFont="1" applyFill="1" applyBorder="1" applyAlignment="1">
      <alignment horizontal="left" vertical="center" wrapText="1"/>
    </xf>
    <xf numFmtId="49" fontId="12" fillId="2" borderId="1" xfId="1" applyNumberFormat="1" applyFont="1" applyFill="1" applyBorder="1" applyAlignment="1">
      <alignment horizontal="center" vertical="top" wrapText="1"/>
    </xf>
    <xf numFmtId="4" fontId="12" fillId="2" borderId="4" xfId="1" applyNumberFormat="1" applyFont="1" applyFill="1" applyBorder="1" applyAlignment="1">
      <alignment horizontal="justify" vertical="top" wrapText="1"/>
    </xf>
    <xf numFmtId="0" fontId="32" fillId="2" borderId="0" xfId="1" applyFon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9" fontId="13" fillId="2" borderId="7" xfId="0" applyNumberFormat="1" applyFont="1" applyFill="1" applyBorder="1" applyAlignment="1">
      <alignment horizontal="center" vertical="top" wrapText="1"/>
    </xf>
    <xf numFmtId="0" fontId="5" fillId="7"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4" fillId="2" borderId="0" xfId="1" applyNumberForma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3" fontId="4" fillId="0" borderId="0" xfId="10" applyFont="1"/>
    <xf numFmtId="0" fontId="11" fillId="2" borderId="1" xfId="0" applyFont="1" applyFill="1" applyBorder="1" applyAlignment="1">
      <alignment horizontal="center" vertical="top" wrapText="1"/>
    </xf>
    <xf numFmtId="0" fontId="3" fillId="2" borderId="1" xfId="0" applyFont="1" applyFill="1" applyBorder="1" applyAlignment="1">
      <alignment vertical="top" wrapText="1"/>
    </xf>
    <xf numFmtId="0" fontId="26" fillId="2" borderId="1" xfId="9" applyFont="1" applyFill="1" applyBorder="1"/>
    <xf numFmtId="0" fontId="26" fillId="2" borderId="1" xfId="9" applyFont="1" applyFill="1" applyBorder="1" applyAlignment="1">
      <alignment horizontal="justify" vertical="top"/>
    </xf>
    <xf numFmtId="0" fontId="11" fillId="2" borderId="1" xfId="0" applyFont="1" applyFill="1" applyBorder="1" applyAlignment="1">
      <alignment horizontal="center" vertical="top" wrapText="1"/>
    </xf>
    <xf numFmtId="0" fontId="2" fillId="10" borderId="4" xfId="1" applyFont="1" applyFill="1" applyBorder="1" applyAlignment="1">
      <alignment horizontal="left" vertical="center" wrapText="1"/>
    </xf>
    <xf numFmtId="0" fontId="2" fillId="10" borderId="6" xfId="1" applyFont="1" applyFill="1" applyBorder="1" applyAlignment="1">
      <alignment horizontal="left" vertical="center" wrapText="1"/>
    </xf>
    <xf numFmtId="0" fontId="2" fillId="10" borderId="5" xfId="1" applyFont="1" applyFill="1" applyBorder="1" applyAlignment="1">
      <alignment horizontal="left" vertical="center"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justify" vertical="top" wrapText="1"/>
    </xf>
    <xf numFmtId="0" fontId="17" fillId="6" borderId="1"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30" fillId="0" borderId="1" xfId="1" applyFont="1" applyBorder="1" applyAlignment="1">
      <alignment horizontal="left" vertical="top"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justify" vertical="justify" wrapText="1"/>
    </xf>
    <xf numFmtId="0" fontId="21" fillId="11" borderId="4" xfId="1" applyFont="1" applyFill="1" applyBorder="1" applyAlignment="1">
      <alignment horizontal="left" vertical="center" wrapText="1"/>
    </xf>
    <xf numFmtId="0" fontId="21" fillId="11" borderId="6" xfId="1" applyFont="1" applyFill="1" applyBorder="1" applyAlignment="1">
      <alignment horizontal="left" vertical="center" wrapText="1"/>
    </xf>
    <xf numFmtId="0" fontId="18" fillId="6" borderId="4" xfId="0" applyNumberFormat="1" applyFont="1" applyFill="1" applyBorder="1" applyAlignment="1">
      <alignment horizontal="justify" vertical="justify" wrapText="1"/>
    </xf>
    <xf numFmtId="0" fontId="18" fillId="6" borderId="6" xfId="0" applyNumberFormat="1" applyFont="1" applyFill="1" applyBorder="1" applyAlignment="1">
      <alignment horizontal="justify" vertical="justify" wrapText="1"/>
    </xf>
    <xf numFmtId="0" fontId="18" fillId="6" borderId="5" xfId="0" applyNumberFormat="1" applyFont="1" applyFill="1" applyBorder="1" applyAlignment="1">
      <alignment horizontal="justify" vertical="justify"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2" fillId="8" borderId="1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1" xfId="1" applyFont="1" applyBorder="1" applyAlignment="1">
      <alignment horizontal="left" vertical="top" wrapText="1"/>
    </xf>
    <xf numFmtId="0" fontId="18" fillId="2" borderId="4" xfId="0" applyFont="1" applyFill="1" applyBorder="1" applyAlignment="1">
      <alignment horizontal="justify" vertical="justify" wrapText="1"/>
    </xf>
    <xf numFmtId="0" fontId="18" fillId="2" borderId="6" xfId="0" applyFont="1" applyFill="1" applyBorder="1" applyAlignment="1">
      <alignment horizontal="justify" vertical="justify" wrapText="1"/>
    </xf>
    <xf numFmtId="0" fontId="18" fillId="2" borderId="5" xfId="0" applyFont="1" applyFill="1" applyBorder="1" applyAlignment="1">
      <alignment horizontal="justify" vertical="justify" wrapText="1"/>
    </xf>
    <xf numFmtId="0" fontId="33" fillId="2" borderId="4" xfId="0" applyFont="1" applyFill="1" applyBorder="1" applyAlignment="1">
      <alignment horizontal="justify" vertical="justify" wrapText="1"/>
    </xf>
    <xf numFmtId="0" fontId="30" fillId="2" borderId="6" xfId="0" applyFont="1" applyFill="1" applyBorder="1" applyAlignment="1">
      <alignment horizontal="justify" vertical="justify" wrapText="1"/>
    </xf>
    <xf numFmtId="0" fontId="30" fillId="2" borderId="5" xfId="0" applyFont="1" applyFill="1" applyBorder="1" applyAlignment="1">
      <alignment horizontal="justify" vertical="justify" wrapText="1"/>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21" fillId="11" borderId="10"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22" fillId="3" borderId="10" xfId="1" applyFont="1" applyFill="1" applyBorder="1" applyAlignment="1">
      <alignment horizontal="center" vertical="center" wrapText="1"/>
    </xf>
    <xf numFmtId="0" fontId="22" fillId="3" borderId="3"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16" fillId="6" borderId="1" xfId="0" applyNumberFormat="1" applyFont="1" applyFill="1" applyBorder="1" applyAlignment="1">
      <alignment horizontal="left" vertical="top" wrapText="1"/>
    </xf>
    <xf numFmtId="0" fontId="17" fillId="6" borderId="1" xfId="1"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21" fillId="8" borderId="4" xfId="1" applyFont="1" applyFill="1" applyBorder="1" applyAlignment="1">
      <alignment horizontal="right" vertical="center" wrapText="1"/>
    </xf>
    <xf numFmtId="0" fontId="21" fillId="8" borderId="6" xfId="1" applyFont="1" applyFill="1" applyBorder="1" applyAlignment="1">
      <alignment horizontal="right" vertical="center" wrapText="1"/>
    </xf>
    <xf numFmtId="0" fontId="21" fillId="8" borderId="5" xfId="1" applyFont="1" applyFill="1" applyBorder="1" applyAlignment="1">
      <alignment horizontal="right" vertical="center" wrapText="1"/>
    </xf>
    <xf numFmtId="0" fontId="16" fillId="6" borderId="1" xfId="0" applyFont="1" applyFill="1" applyBorder="1" applyAlignment="1">
      <alignment horizontal="left" vertical="top" wrapText="1"/>
    </xf>
    <xf numFmtId="0" fontId="31" fillId="10" borderId="1" xfId="1" applyFont="1" applyFill="1" applyBorder="1" applyAlignment="1">
      <alignment horizontal="left" vertical="center" wrapText="1"/>
    </xf>
    <xf numFmtId="0" fontId="5" fillId="2" borderId="1" xfId="1" applyFont="1" applyFill="1" applyBorder="1" applyAlignment="1">
      <alignment horizontal="left" vertical="top" wrapText="1"/>
    </xf>
    <xf numFmtId="0" fontId="16" fillId="6" borderId="4" xfId="0" applyNumberFormat="1" applyFont="1" applyFill="1" applyBorder="1" applyAlignment="1">
      <alignment horizontal="left" vertical="top" wrapText="1"/>
    </xf>
    <xf numFmtId="0" fontId="16" fillId="6" borderId="6" xfId="0" applyNumberFormat="1" applyFont="1" applyFill="1" applyBorder="1" applyAlignment="1">
      <alignment horizontal="left" vertical="top" wrapText="1"/>
    </xf>
    <xf numFmtId="0" fontId="16" fillId="6" borderId="5" xfId="0" applyNumberFormat="1"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5" xfId="0"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16" fillId="2" borderId="1" xfId="0" applyFont="1" applyFill="1" applyBorder="1" applyAlignment="1">
      <alignment horizontal="justify" vertical="top" wrapText="1"/>
    </xf>
    <xf numFmtId="0" fontId="16"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5" xfId="0" applyFont="1" applyFill="1" applyBorder="1" applyAlignment="1">
      <alignment horizontal="left" vertical="top" wrapText="1"/>
    </xf>
    <xf numFmtId="4" fontId="3" fillId="2" borderId="1" xfId="1" applyNumberFormat="1" applyFont="1" applyFill="1" applyBorder="1" applyAlignment="1">
      <alignment horizontal="justify" vertical="center" wrapText="1"/>
    </xf>
    <xf numFmtId="44" fontId="3" fillId="2" borderId="12" xfId="1" applyNumberFormat="1" applyFont="1" applyFill="1" applyBorder="1" applyAlignment="1">
      <alignment vertical="center" wrapText="1"/>
    </xf>
    <xf numFmtId="0" fontId="3" fillId="2" borderId="12" xfId="1" applyNumberFormat="1" applyFont="1" applyFill="1" applyBorder="1" applyAlignment="1">
      <alignment vertical="center" wrapText="1"/>
    </xf>
  </cellXfs>
  <cellStyles count="12">
    <cellStyle name="Estilo 1" xfId="11"/>
    <cellStyle name="Millares" xfId="10" builtinId="3"/>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134868</xdr:colOff>
      <xdr:row>0</xdr:row>
      <xdr:rowOff>0</xdr:rowOff>
    </xdr:from>
    <xdr:to>
      <xdr:col>4</xdr:col>
      <xdr:colOff>108353</xdr:colOff>
      <xdr:row>2</xdr:row>
      <xdr:rowOff>27230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68" y="0"/>
          <a:ext cx="2222103" cy="76057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showGridLines="0" showZeros="0" tabSelected="1" view="pageBreakPreview" topLeftCell="H28" zoomScale="115" zoomScaleNormal="92" zoomScaleSheetLayoutView="115" zoomScalePageLayoutView="70" workbookViewId="0">
      <selection activeCell="AC47" sqref="AC47"/>
    </sheetView>
  </sheetViews>
  <sheetFormatPr baseColWidth="10" defaultColWidth="11.42578125" defaultRowHeight="12.75" x14ac:dyDescent="0.2"/>
  <cols>
    <col min="1" max="1" width="8.42578125" style="1" hidden="1" customWidth="1"/>
    <col min="2" max="2" width="4.140625" style="1" customWidth="1"/>
    <col min="3" max="3" width="26.7109375" style="1" customWidth="1"/>
    <col min="4" max="4" width="2.85546875" style="1" customWidth="1"/>
    <col min="5" max="5" width="5.5703125" style="1" customWidth="1"/>
    <col min="6" max="6" width="36.5703125" style="1" customWidth="1"/>
    <col min="7" max="7" width="36.7109375" style="1" customWidth="1"/>
    <col min="8" max="8" width="12.7109375" style="1" customWidth="1"/>
    <col min="9" max="9" width="9.7109375" style="1" customWidth="1"/>
    <col min="10" max="10" width="14.85546875" style="1" customWidth="1"/>
    <col min="11" max="11" width="9.7109375" style="1" customWidth="1"/>
    <col min="12" max="12" width="6.140625" style="1" customWidth="1"/>
    <col min="13" max="13" width="7.85546875" style="1" hidden="1" customWidth="1"/>
    <col min="14" max="14" width="7.140625" style="1" hidden="1" customWidth="1"/>
    <col min="15" max="15" width="6.28515625" style="1" hidden="1" customWidth="1"/>
    <col min="16" max="16" width="14.140625" style="1" customWidth="1"/>
    <col min="17" max="17" width="7.85546875" style="1" hidden="1" customWidth="1"/>
    <col min="18" max="18" width="7.140625" style="1" hidden="1" customWidth="1"/>
    <col min="19" max="20" width="7" style="1" hidden="1" customWidth="1"/>
    <col min="21" max="21" width="14.140625" style="1" hidden="1" customWidth="1"/>
    <col min="22" max="22" width="8.42578125" style="1" hidden="1" customWidth="1"/>
    <col min="23" max="23" width="7.5703125" style="1" hidden="1" customWidth="1"/>
    <col min="24" max="24" width="7.7109375" style="1" hidden="1" customWidth="1"/>
    <col min="25" max="25" width="7.42578125" style="1" hidden="1" customWidth="1"/>
    <col min="26" max="26" width="14.28515625" style="1" hidden="1" customWidth="1"/>
    <col min="27" max="27" width="11.140625" style="1" customWidth="1"/>
    <col min="28" max="28" width="11.42578125" style="1" customWidth="1"/>
    <col min="29" max="29" width="15" style="1" customWidth="1"/>
    <col min="30" max="30" width="89.7109375" style="1" customWidth="1"/>
    <col min="31" max="31" width="27.140625" style="1" hidden="1" customWidth="1"/>
    <col min="32" max="33" width="13.5703125" style="1" bestFit="1" customWidth="1"/>
    <col min="34" max="16384" width="11.42578125" style="1"/>
  </cols>
  <sheetData>
    <row r="1" spans="1:31" ht="32.25" customHeight="1" x14ac:dyDescent="0.2">
      <c r="B1" s="111" t="s">
        <v>74</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3"/>
    </row>
    <row r="2" spans="1:31" s="43" customFormat="1" ht="25.5" customHeight="1" x14ac:dyDescent="0.2">
      <c r="A2" s="2"/>
      <c r="B2" s="98" t="s">
        <v>71</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47"/>
    </row>
    <row r="3" spans="1:31" s="2" customFormat="1" ht="29.25" customHeight="1" x14ac:dyDescent="0.2">
      <c r="B3" s="99" t="s">
        <v>47</v>
      </c>
      <c r="C3" s="99"/>
      <c r="D3" s="99"/>
      <c r="E3" s="101" t="s">
        <v>0</v>
      </c>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1" s="2" customFormat="1" ht="15" x14ac:dyDescent="0.2">
      <c r="B4" s="114" t="s">
        <v>48</v>
      </c>
      <c r="C4" s="114"/>
      <c r="D4" s="114"/>
      <c r="E4" s="102" t="s">
        <v>1</v>
      </c>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row>
    <row r="5" spans="1:31" s="2" customFormat="1" ht="30.75" customHeight="1" x14ac:dyDescent="0.2">
      <c r="B5" s="100" t="s">
        <v>49</v>
      </c>
      <c r="C5" s="100"/>
      <c r="D5" s="100"/>
      <c r="E5" s="115" t="s">
        <v>28</v>
      </c>
      <c r="F5" s="116"/>
      <c r="G5" s="116"/>
      <c r="H5" s="116"/>
      <c r="I5" s="116"/>
      <c r="J5" s="116"/>
      <c r="K5" s="116"/>
      <c r="L5" s="116"/>
      <c r="M5" s="116"/>
      <c r="N5" s="116"/>
      <c r="O5" s="116"/>
      <c r="P5" s="116"/>
      <c r="Q5" s="116"/>
      <c r="R5" s="116"/>
      <c r="S5" s="116"/>
      <c r="T5" s="116"/>
      <c r="U5" s="116"/>
      <c r="V5" s="116"/>
      <c r="W5" s="116"/>
      <c r="X5" s="116"/>
      <c r="Y5" s="116"/>
      <c r="Z5" s="116"/>
      <c r="AA5" s="116"/>
      <c r="AB5" s="116"/>
      <c r="AC5" s="116"/>
      <c r="AD5" s="117"/>
    </row>
    <row r="6" spans="1:31" s="2" customFormat="1" ht="197.25" customHeight="1" x14ac:dyDescent="0.2">
      <c r="B6" s="121" t="s">
        <v>2</v>
      </c>
      <c r="C6" s="122"/>
      <c r="D6" s="123"/>
      <c r="E6" s="118" t="s">
        <v>95</v>
      </c>
      <c r="F6" s="119"/>
      <c r="G6" s="119"/>
      <c r="H6" s="119"/>
      <c r="I6" s="119"/>
      <c r="J6" s="119"/>
      <c r="K6" s="119"/>
      <c r="L6" s="119"/>
      <c r="M6" s="119"/>
      <c r="N6" s="119"/>
      <c r="O6" s="119"/>
      <c r="P6" s="119"/>
      <c r="Q6" s="119"/>
      <c r="R6" s="119"/>
      <c r="S6" s="119"/>
      <c r="T6" s="119"/>
      <c r="U6" s="119"/>
      <c r="V6" s="119"/>
      <c r="W6" s="119"/>
      <c r="X6" s="119"/>
      <c r="Y6" s="119"/>
      <c r="Z6" s="119"/>
      <c r="AA6" s="119"/>
      <c r="AB6" s="119"/>
      <c r="AC6" s="119"/>
      <c r="AD6" s="120"/>
    </row>
    <row r="7" spans="1:31" ht="21.75" customHeight="1" x14ac:dyDescent="0.2">
      <c r="B7" s="137" t="s">
        <v>20</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row>
    <row r="8" spans="1:31" s="7" customFormat="1" ht="20.25" customHeight="1" x14ac:dyDescent="0.2">
      <c r="B8" s="138" t="s">
        <v>36</v>
      </c>
      <c r="C8" s="138"/>
      <c r="D8" s="138"/>
      <c r="E8" s="138"/>
      <c r="F8" s="149" t="s">
        <v>39</v>
      </c>
      <c r="G8" s="149"/>
      <c r="H8" s="149"/>
      <c r="I8" s="149"/>
      <c r="J8" s="149"/>
      <c r="K8" s="149"/>
      <c r="L8" s="149"/>
      <c r="M8" s="149"/>
      <c r="N8" s="149"/>
      <c r="O8" s="149"/>
      <c r="P8" s="149"/>
      <c r="Q8" s="149"/>
      <c r="R8" s="149"/>
      <c r="S8" s="149"/>
      <c r="T8" s="149"/>
      <c r="U8" s="149"/>
      <c r="V8" s="149"/>
      <c r="W8" s="149"/>
      <c r="X8" s="149"/>
      <c r="Y8" s="149"/>
      <c r="Z8" s="149"/>
      <c r="AA8" s="149"/>
      <c r="AB8" s="149"/>
      <c r="AC8" s="149"/>
      <c r="AD8" s="149"/>
    </row>
    <row r="9" spans="1:31" s="7" customFormat="1" ht="42.75" customHeight="1" x14ac:dyDescent="0.2">
      <c r="B9" s="138" t="s">
        <v>29</v>
      </c>
      <c r="C9" s="138"/>
      <c r="D9" s="138"/>
      <c r="E9" s="138"/>
      <c r="F9" s="148" t="s">
        <v>69</v>
      </c>
      <c r="G9" s="148"/>
      <c r="H9" s="148"/>
      <c r="I9" s="148"/>
      <c r="J9" s="148"/>
      <c r="K9" s="148"/>
      <c r="L9" s="148"/>
      <c r="M9" s="148"/>
      <c r="N9" s="148"/>
      <c r="O9" s="148"/>
      <c r="P9" s="148"/>
      <c r="Q9" s="148"/>
      <c r="R9" s="148"/>
      <c r="S9" s="148"/>
      <c r="T9" s="148"/>
      <c r="U9" s="148"/>
      <c r="V9" s="148"/>
      <c r="W9" s="148"/>
      <c r="X9" s="148"/>
      <c r="Y9" s="148"/>
      <c r="Z9" s="148"/>
      <c r="AA9" s="148"/>
      <c r="AB9" s="148"/>
      <c r="AC9" s="148"/>
      <c r="AD9" s="148"/>
    </row>
    <row r="10" spans="1:31" s="7" customFormat="1" ht="18" customHeight="1" x14ac:dyDescent="0.2">
      <c r="B10" s="145" t="s">
        <v>50</v>
      </c>
      <c r="C10" s="146"/>
      <c r="D10" s="146"/>
      <c r="E10" s="147"/>
      <c r="F10" s="150" t="s">
        <v>70</v>
      </c>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2"/>
    </row>
    <row r="11" spans="1:31" s="7" customFormat="1" ht="21" customHeight="1" x14ac:dyDescent="0.2">
      <c r="B11" s="103" t="s">
        <v>40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72"/>
    </row>
    <row r="12" spans="1:31" s="7" customFormat="1" ht="32.25" customHeight="1" x14ac:dyDescent="0.2">
      <c r="B12" s="130" t="s">
        <v>37</v>
      </c>
      <c r="C12" s="130"/>
      <c r="D12" s="130"/>
      <c r="E12" s="130"/>
      <c r="F12" s="139" t="s">
        <v>62</v>
      </c>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1"/>
    </row>
    <row r="13" spans="1:31" s="7" customFormat="1" ht="17.25" customHeight="1" x14ac:dyDescent="0.2">
      <c r="B13" s="97" t="s">
        <v>38</v>
      </c>
      <c r="C13" s="97"/>
      <c r="D13" s="97"/>
      <c r="E13" s="97"/>
      <c r="F13" s="142" t="s">
        <v>67</v>
      </c>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4"/>
    </row>
    <row r="14" spans="1:31" ht="21" customHeight="1" x14ac:dyDescent="0.2">
      <c r="B14" s="60"/>
      <c r="C14" s="133" t="s">
        <v>75</v>
      </c>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5"/>
    </row>
    <row r="15" spans="1:31" ht="61.5" customHeight="1" x14ac:dyDescent="0.2">
      <c r="B15" s="63" t="s">
        <v>46</v>
      </c>
      <c r="C15" s="126" t="s">
        <v>30</v>
      </c>
      <c r="D15" s="127"/>
      <c r="E15" s="128"/>
      <c r="F15" s="64" t="s">
        <v>31</v>
      </c>
      <c r="G15" s="70" t="s">
        <v>4</v>
      </c>
      <c r="H15" s="69" t="s">
        <v>3</v>
      </c>
      <c r="I15" s="65" t="s">
        <v>32</v>
      </c>
      <c r="J15" s="65" t="s">
        <v>96</v>
      </c>
      <c r="K15" s="65" t="s">
        <v>51</v>
      </c>
      <c r="L15" s="4" t="s">
        <v>5</v>
      </c>
      <c r="M15" s="4" t="s">
        <v>6</v>
      </c>
      <c r="N15" s="4" t="s">
        <v>7</v>
      </c>
      <c r="O15" s="4" t="s">
        <v>8</v>
      </c>
      <c r="P15" s="31" t="s">
        <v>53</v>
      </c>
      <c r="Q15" s="5" t="s">
        <v>9</v>
      </c>
      <c r="R15" s="5" t="s">
        <v>10</v>
      </c>
      <c r="S15" s="5" t="s">
        <v>11</v>
      </c>
      <c r="T15" s="5" t="s">
        <v>12</v>
      </c>
      <c r="U15" s="31" t="s">
        <v>54</v>
      </c>
      <c r="V15" s="5" t="s">
        <v>13</v>
      </c>
      <c r="W15" s="5" t="s">
        <v>14</v>
      </c>
      <c r="X15" s="5" t="s">
        <v>15</v>
      </c>
      <c r="Y15" s="5" t="s">
        <v>16</v>
      </c>
      <c r="Z15" s="31" t="s">
        <v>55</v>
      </c>
      <c r="AA15" s="61" t="s">
        <v>33</v>
      </c>
      <c r="AB15" s="61" t="s">
        <v>34</v>
      </c>
      <c r="AC15" s="62" t="s">
        <v>77</v>
      </c>
      <c r="AD15" s="61" t="s">
        <v>35</v>
      </c>
    </row>
    <row r="16" spans="1:31" ht="40.5" customHeight="1" x14ac:dyDescent="0.2">
      <c r="B16" s="27">
        <v>1</v>
      </c>
      <c r="C16" s="96" t="s">
        <v>79</v>
      </c>
      <c r="D16" s="96"/>
      <c r="E16" s="96"/>
      <c r="F16" s="56"/>
      <c r="G16" s="56"/>
      <c r="H16" s="87" t="s">
        <v>18</v>
      </c>
      <c r="I16" s="56">
        <v>295</v>
      </c>
      <c r="J16" s="85">
        <f>+J17</f>
        <v>0</v>
      </c>
      <c r="K16" s="85">
        <f>+I16+J16</f>
        <v>295</v>
      </c>
      <c r="L16" s="79">
        <f>+L17+L26+L37</f>
        <v>13</v>
      </c>
      <c r="M16" s="85">
        <f t="shared" ref="M16:O16" si="0">+M17+M26+M37</f>
        <v>0</v>
      </c>
      <c r="N16" s="85">
        <f t="shared" si="0"/>
        <v>0</v>
      </c>
      <c r="O16" s="85">
        <f t="shared" si="0"/>
        <v>0</v>
      </c>
      <c r="P16" s="11">
        <f>SUM(P17+P26+P37)</f>
        <v>13</v>
      </c>
      <c r="Q16" s="85">
        <f>+Q17+Q26+Q37</f>
        <v>0</v>
      </c>
      <c r="R16" s="85">
        <f t="shared" ref="R16" si="1">+R17+R26+R37</f>
        <v>0</v>
      </c>
      <c r="S16" s="85">
        <f t="shared" ref="S16" si="2">+S17+S26+S37</f>
        <v>0</v>
      </c>
      <c r="T16" s="85">
        <f t="shared" ref="T16" si="3">+T17+T26+T37</f>
        <v>0</v>
      </c>
      <c r="U16" s="11">
        <f>SUM(Q16:T16)</f>
        <v>0</v>
      </c>
      <c r="V16" s="85">
        <f>+V17+V26+V37</f>
        <v>0</v>
      </c>
      <c r="W16" s="85">
        <f t="shared" ref="W16" si="4">+W17+W26+W37</f>
        <v>0</v>
      </c>
      <c r="X16" s="85">
        <f t="shared" ref="X16" si="5">+X17+X26+X37</f>
        <v>0</v>
      </c>
      <c r="Y16" s="85">
        <f t="shared" ref="Y16" si="6">+Y17+Y26+Y37</f>
        <v>0</v>
      </c>
      <c r="Z16" s="11">
        <f>SUM(V16:Y16)</f>
        <v>0</v>
      </c>
      <c r="AA16" s="11">
        <f t="shared" ref="AA16:AA17" si="7">SUM(P16+U16+Z16)</f>
        <v>13</v>
      </c>
      <c r="AB16" s="34">
        <f>SUM(AA16/K16)</f>
        <v>4.4067796610169491E-2</v>
      </c>
      <c r="AC16" s="6">
        <v>25385080</v>
      </c>
      <c r="AD16" s="81" t="s">
        <v>78</v>
      </c>
      <c r="AE16" s="48">
        <f>SUM(AE17+AE26+AE37)</f>
        <v>57</v>
      </c>
    </row>
    <row r="17" spans="2:31" ht="40.5" customHeight="1" x14ac:dyDescent="0.2">
      <c r="B17" s="32"/>
      <c r="C17" s="28"/>
      <c r="D17" s="36"/>
      <c r="E17" s="29"/>
      <c r="F17" s="50" t="s">
        <v>80</v>
      </c>
      <c r="G17" s="21"/>
      <c r="H17" s="21" t="s">
        <v>18</v>
      </c>
      <c r="I17" s="59">
        <v>70</v>
      </c>
      <c r="J17" s="59">
        <f>+J18</f>
        <v>0</v>
      </c>
      <c r="K17" s="59">
        <f>+I17+J17</f>
        <v>70</v>
      </c>
      <c r="L17" s="17">
        <f>+L18+L21</f>
        <v>5</v>
      </c>
      <c r="M17" s="17">
        <f t="shared" ref="M17:O17" si="8">+M18+M21</f>
        <v>0</v>
      </c>
      <c r="N17" s="17">
        <f t="shared" si="8"/>
        <v>0</v>
      </c>
      <c r="O17" s="17">
        <f t="shared" si="8"/>
        <v>0</v>
      </c>
      <c r="P17" s="11">
        <f t="shared" ref="P17:P19" si="9">SUM(L17:O17)</f>
        <v>5</v>
      </c>
      <c r="Q17" s="17">
        <f>+Q18+Q21</f>
        <v>0</v>
      </c>
      <c r="R17" s="17">
        <f t="shared" ref="R17" si="10">+R18+R21</f>
        <v>0</v>
      </c>
      <c r="S17" s="17">
        <f t="shared" ref="S17" si="11">+S18+S21</f>
        <v>0</v>
      </c>
      <c r="T17" s="17">
        <f t="shared" ref="T17" si="12">+T18+T21</f>
        <v>0</v>
      </c>
      <c r="U17" s="11">
        <f t="shared" ref="U17:U19" si="13">SUM(Q17:T17)</f>
        <v>0</v>
      </c>
      <c r="V17" s="17">
        <f>+V18+V21</f>
        <v>0</v>
      </c>
      <c r="W17" s="17">
        <f t="shared" ref="W17" si="14">+W18+W21</f>
        <v>0</v>
      </c>
      <c r="X17" s="17">
        <f t="shared" ref="X17" si="15">+X18+X21</f>
        <v>0</v>
      </c>
      <c r="Y17" s="17">
        <f t="shared" ref="Y17" si="16">+Y18+Y21</f>
        <v>0</v>
      </c>
      <c r="Z17" s="11">
        <f>SUM(V17:Y17)</f>
        <v>0</v>
      </c>
      <c r="AA17" s="11">
        <f t="shared" si="7"/>
        <v>5</v>
      </c>
      <c r="AB17" s="34">
        <f t="shared" ref="AB17:AB19" si="17">SUM(AA17/K17)</f>
        <v>7.1428571428571425E-2</v>
      </c>
      <c r="AC17" s="25"/>
      <c r="AD17" s="16"/>
      <c r="AE17" s="48">
        <f>8+7+6+3</f>
        <v>24</v>
      </c>
    </row>
    <row r="18" spans="2:31" ht="15.75" customHeight="1" x14ac:dyDescent="0.2">
      <c r="B18" s="33"/>
      <c r="C18" s="95"/>
      <c r="D18" s="95"/>
      <c r="E18" s="95"/>
      <c r="F18" s="3"/>
      <c r="G18" s="23" t="s">
        <v>56</v>
      </c>
      <c r="H18" s="22"/>
      <c r="I18" s="20">
        <v>15</v>
      </c>
      <c r="J18" s="59">
        <f>+J19</f>
        <v>0</v>
      </c>
      <c r="K18" s="59">
        <f>+I18+J18</f>
        <v>15</v>
      </c>
      <c r="L18" s="9">
        <f>+L19</f>
        <v>1</v>
      </c>
      <c r="M18" s="9">
        <f t="shared" ref="M18:O18" si="18">+M19</f>
        <v>0</v>
      </c>
      <c r="N18" s="9">
        <f t="shared" si="18"/>
        <v>0</v>
      </c>
      <c r="O18" s="9">
        <f t="shared" si="18"/>
        <v>0</v>
      </c>
      <c r="P18" s="11">
        <f>SUM(L18:O18)</f>
        <v>1</v>
      </c>
      <c r="Q18" s="9">
        <f>+Q19</f>
        <v>0</v>
      </c>
      <c r="R18" s="9">
        <f t="shared" ref="R18" si="19">+R19</f>
        <v>0</v>
      </c>
      <c r="S18" s="9">
        <f t="shared" ref="S18" si="20">+S19</f>
        <v>0</v>
      </c>
      <c r="T18" s="9">
        <f t="shared" ref="T18" si="21">+T19</f>
        <v>0</v>
      </c>
      <c r="U18" s="11">
        <f>SUM(Q18:T18)</f>
        <v>0</v>
      </c>
      <c r="V18" s="9">
        <f>+V19</f>
        <v>0</v>
      </c>
      <c r="W18" s="9">
        <f t="shared" ref="W18" si="22">+W19</f>
        <v>0</v>
      </c>
      <c r="X18" s="9">
        <f t="shared" ref="X18" si="23">+X19</f>
        <v>0</v>
      </c>
      <c r="Y18" s="9">
        <f t="shared" ref="Y18" si="24">+Y19</f>
        <v>0</v>
      </c>
      <c r="Z18" s="11">
        <f>SUM(V18:Y18)</f>
        <v>0</v>
      </c>
      <c r="AA18" s="11">
        <f>SUM(P18+U18+Z18)</f>
        <v>1</v>
      </c>
      <c r="AB18" s="34">
        <f>SUM(AA18/K18)</f>
        <v>6.6666666666666666E-2</v>
      </c>
      <c r="AC18" s="42"/>
      <c r="AD18" s="16"/>
    </row>
    <row r="19" spans="2:31" ht="69" customHeight="1" x14ac:dyDescent="0.2">
      <c r="B19" s="3"/>
      <c r="C19" s="95"/>
      <c r="D19" s="95"/>
      <c r="E19" s="95"/>
      <c r="F19" s="24"/>
      <c r="G19" s="50" t="s">
        <v>81</v>
      </c>
      <c r="H19" s="21" t="s">
        <v>18</v>
      </c>
      <c r="I19" s="51">
        <v>15</v>
      </c>
      <c r="J19" s="51">
        <v>0</v>
      </c>
      <c r="K19" s="35">
        <f>+I19+J19</f>
        <v>15</v>
      </c>
      <c r="L19" s="13">
        <v>1</v>
      </c>
      <c r="M19" s="13"/>
      <c r="N19" s="13"/>
      <c r="O19" s="13"/>
      <c r="P19" s="10">
        <f t="shared" si="9"/>
        <v>1</v>
      </c>
      <c r="Q19" s="13"/>
      <c r="R19" s="13"/>
      <c r="S19" s="13"/>
      <c r="T19" s="13"/>
      <c r="U19" s="10">
        <f t="shared" si="13"/>
        <v>0</v>
      </c>
      <c r="V19" s="10"/>
      <c r="W19" s="10"/>
      <c r="X19" s="10"/>
      <c r="Y19" s="10"/>
      <c r="Z19" s="10">
        <f t="shared" ref="Z19" si="25">SUM(V19:Y19)</f>
        <v>0</v>
      </c>
      <c r="AA19" s="10">
        <f>SUM(P19+U19+Z19)</f>
        <v>1</v>
      </c>
      <c r="AB19" s="54">
        <f t="shared" si="17"/>
        <v>6.6666666666666666E-2</v>
      </c>
      <c r="AC19" s="42"/>
      <c r="AD19" s="153" t="s">
        <v>97</v>
      </c>
    </row>
    <row r="20" spans="2:31" ht="11.25" customHeight="1" x14ac:dyDescent="0.2">
      <c r="B20" s="124"/>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73"/>
    </row>
    <row r="21" spans="2:31" ht="19.5" customHeight="1" x14ac:dyDescent="0.2">
      <c r="B21" s="3"/>
      <c r="C21" s="95"/>
      <c r="D21" s="95"/>
      <c r="E21" s="95"/>
      <c r="F21" s="30"/>
      <c r="G21" s="23" t="s">
        <v>21</v>
      </c>
      <c r="H21" s="23"/>
      <c r="I21" s="55">
        <v>55</v>
      </c>
      <c r="J21" s="85">
        <f>+SUM(J22:J23)</f>
        <v>0</v>
      </c>
      <c r="K21" s="78">
        <f>+I21+J21</f>
        <v>55</v>
      </c>
      <c r="L21" s="9">
        <f>+SUM(L22:L23)</f>
        <v>4</v>
      </c>
      <c r="M21" s="9">
        <f t="shared" ref="M21:O21" si="26">+SUM(M22:M23)</f>
        <v>0</v>
      </c>
      <c r="N21" s="9">
        <f t="shared" si="26"/>
        <v>0</v>
      </c>
      <c r="O21" s="9">
        <f t="shared" si="26"/>
        <v>0</v>
      </c>
      <c r="P21" s="11">
        <f>SUM(L21:O21)</f>
        <v>4</v>
      </c>
      <c r="Q21" s="9">
        <f>+SUM(Q22:Q23)</f>
        <v>0</v>
      </c>
      <c r="R21" s="9">
        <f t="shared" ref="R21" si="27">+SUM(R22:R23)</f>
        <v>0</v>
      </c>
      <c r="S21" s="9">
        <f t="shared" ref="S21" si="28">+SUM(S22:S23)</f>
        <v>0</v>
      </c>
      <c r="T21" s="9">
        <f t="shared" ref="T21" si="29">+SUM(T22:T23)</f>
        <v>0</v>
      </c>
      <c r="U21" s="11">
        <f>SUM(Q21:T21)</f>
        <v>0</v>
      </c>
      <c r="V21" s="9">
        <f>+SUM(V22:V23)</f>
        <v>0</v>
      </c>
      <c r="W21" s="9">
        <f t="shared" ref="W21" si="30">+SUM(W22:W23)</f>
        <v>0</v>
      </c>
      <c r="X21" s="9">
        <f t="shared" ref="X21" si="31">+SUM(X22:X23)</f>
        <v>0</v>
      </c>
      <c r="Y21" s="9">
        <f t="shared" ref="Y21" si="32">+SUM(Y22:Y23)</f>
        <v>0</v>
      </c>
      <c r="Z21" s="11"/>
      <c r="AA21" s="11">
        <f t="shared" ref="AA21:AA23" si="33">SUM(P21+U21+Z21)</f>
        <v>4</v>
      </c>
      <c r="AB21" s="34">
        <f>SUM(AA21/K21)</f>
        <v>7.2727272727272724E-2</v>
      </c>
      <c r="AC21" s="16"/>
      <c r="AD21" s="16"/>
    </row>
    <row r="22" spans="2:31" ht="107.25" customHeight="1" x14ac:dyDescent="0.2">
      <c r="B22" s="3"/>
      <c r="C22" s="95"/>
      <c r="D22" s="95"/>
      <c r="E22" s="95"/>
      <c r="F22" s="30"/>
      <c r="G22" s="50" t="s">
        <v>82</v>
      </c>
      <c r="H22" s="13" t="s">
        <v>17</v>
      </c>
      <c r="I22" s="51">
        <v>38</v>
      </c>
      <c r="J22" s="51"/>
      <c r="K22" s="51">
        <f>+I22+J22</f>
        <v>38</v>
      </c>
      <c r="L22" s="13">
        <v>3</v>
      </c>
      <c r="M22" s="13"/>
      <c r="N22" s="13"/>
      <c r="O22" s="13"/>
      <c r="P22" s="10">
        <f>SUM(L22:O22)</f>
        <v>3</v>
      </c>
      <c r="Q22" s="13"/>
      <c r="R22" s="13"/>
      <c r="S22" s="13"/>
      <c r="T22" s="13"/>
      <c r="U22" s="10">
        <f>SUM(Q22:T22)</f>
        <v>0</v>
      </c>
      <c r="V22" s="13"/>
      <c r="W22" s="13"/>
      <c r="X22" s="13"/>
      <c r="Y22" s="13"/>
      <c r="Z22" s="10"/>
      <c r="AA22" s="10">
        <f t="shared" si="33"/>
        <v>3</v>
      </c>
      <c r="AB22" s="54">
        <f>SUM(AA22/K22)</f>
        <v>7.8947368421052627E-2</v>
      </c>
      <c r="AC22" s="42"/>
      <c r="AD22" s="153" t="s">
        <v>98</v>
      </c>
    </row>
    <row r="23" spans="2:31" ht="59.25" customHeight="1" x14ac:dyDescent="0.2">
      <c r="B23" s="3"/>
      <c r="C23" s="95"/>
      <c r="D23" s="95"/>
      <c r="E23" s="95"/>
      <c r="F23" s="30"/>
      <c r="G23" s="50" t="s">
        <v>83</v>
      </c>
      <c r="H23" s="13" t="s">
        <v>17</v>
      </c>
      <c r="I23" s="58">
        <v>17</v>
      </c>
      <c r="J23" s="58"/>
      <c r="K23" s="58">
        <f>+I23+J23</f>
        <v>17</v>
      </c>
      <c r="L23" s="13">
        <v>1</v>
      </c>
      <c r="M23" s="13"/>
      <c r="N23" s="13"/>
      <c r="O23" s="13"/>
      <c r="P23" s="74">
        <f>SUM(L23:O23)</f>
        <v>1</v>
      </c>
      <c r="Q23" s="13"/>
      <c r="R23" s="13"/>
      <c r="S23" s="13"/>
      <c r="T23" s="13"/>
      <c r="U23" s="10">
        <f>SUM(Q23:T23)</f>
        <v>0</v>
      </c>
      <c r="V23" s="13"/>
      <c r="W23" s="13"/>
      <c r="X23" s="13"/>
      <c r="Y23" s="13"/>
      <c r="Z23" s="10"/>
      <c r="AA23" s="10">
        <f t="shared" si="33"/>
        <v>1</v>
      </c>
      <c r="AB23" s="54">
        <f>SUM(AA23/K23)</f>
        <v>5.8823529411764705E-2</v>
      </c>
      <c r="AC23" s="42"/>
      <c r="AD23" s="153" t="s">
        <v>99</v>
      </c>
    </row>
    <row r="24" spans="2:31" ht="18" customHeight="1" x14ac:dyDescent="0.2">
      <c r="B24" s="103" t="s">
        <v>43</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72"/>
    </row>
    <row r="25" spans="2:31" ht="31.5" customHeight="1" x14ac:dyDescent="0.2">
      <c r="B25" s="131" t="s">
        <v>37</v>
      </c>
      <c r="C25" s="132"/>
      <c r="D25" s="105" t="s">
        <v>44</v>
      </c>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7"/>
    </row>
    <row r="26" spans="2:31" ht="52.5" customHeight="1" x14ac:dyDescent="0.2">
      <c r="B26" s="3"/>
      <c r="C26" s="95"/>
      <c r="D26" s="95"/>
      <c r="E26" s="95"/>
      <c r="F26" s="50" t="s">
        <v>84</v>
      </c>
      <c r="G26" s="40"/>
      <c r="H26" s="13" t="s">
        <v>18</v>
      </c>
      <c r="I26" s="15">
        <v>216</v>
      </c>
      <c r="J26" s="15">
        <f>+SUM(J27:J32)</f>
        <v>0</v>
      </c>
      <c r="K26" s="85">
        <f>+I26+J26</f>
        <v>216</v>
      </c>
      <c r="L26" s="91">
        <f>+SUM(L27:L32)</f>
        <v>7</v>
      </c>
      <c r="M26" s="91">
        <f t="shared" ref="M26:O26" si="34">+SUM(M27:M32)</f>
        <v>0</v>
      </c>
      <c r="N26" s="91">
        <f t="shared" si="34"/>
        <v>0</v>
      </c>
      <c r="O26" s="91">
        <f t="shared" si="34"/>
        <v>0</v>
      </c>
      <c r="P26" s="11">
        <f>SUM(L26:O26)</f>
        <v>7</v>
      </c>
      <c r="Q26" s="91">
        <f t="shared" ref="Q26" si="35">+SUM(Q27:Q32)</f>
        <v>0</v>
      </c>
      <c r="R26" s="91">
        <f t="shared" ref="R26" si="36">+SUM(R27:R32)</f>
        <v>0</v>
      </c>
      <c r="S26" s="91">
        <f t="shared" ref="S26" si="37">+SUM(S27:S32)</f>
        <v>0</v>
      </c>
      <c r="T26" s="91">
        <f t="shared" ref="T26" si="38">+SUM(T27:T32)</f>
        <v>0</v>
      </c>
      <c r="U26" s="11">
        <f t="shared" ref="U26:U32" si="39">SUM(Q26:T26)</f>
        <v>0</v>
      </c>
      <c r="V26" s="91">
        <f t="shared" ref="V26" si="40">+SUM(V27:V32)</f>
        <v>0</v>
      </c>
      <c r="W26" s="91">
        <f t="shared" ref="W26" si="41">+SUM(W27:W32)</f>
        <v>0</v>
      </c>
      <c r="X26" s="91">
        <f t="shared" ref="X26" si="42">+SUM(X27:X32)</f>
        <v>0</v>
      </c>
      <c r="Y26" s="91">
        <f t="shared" ref="Y26" si="43">+SUM(Y27:Y32)</f>
        <v>0</v>
      </c>
      <c r="Z26" s="11">
        <f t="shared" ref="Z26:Z32" si="44">SUM(V26:Y26)</f>
        <v>0</v>
      </c>
      <c r="AA26" s="11">
        <f t="shared" ref="AA26:AA32" si="45">SUM(P26+U26+Z26)</f>
        <v>7</v>
      </c>
      <c r="AB26" s="34">
        <f t="shared" ref="AB26:AB32" si="46">SUM(AA26/K26)</f>
        <v>3.2407407407407406E-2</v>
      </c>
      <c r="AC26" s="6"/>
      <c r="AD26" s="6"/>
      <c r="AE26" s="48">
        <f>9+8+9+7</f>
        <v>33</v>
      </c>
    </row>
    <row r="27" spans="2:31" ht="27" customHeight="1" x14ac:dyDescent="0.2">
      <c r="B27" s="3"/>
      <c r="C27" s="95"/>
      <c r="D27" s="95"/>
      <c r="E27" s="95"/>
      <c r="F27" s="89"/>
      <c r="G27" s="50" t="s">
        <v>22</v>
      </c>
      <c r="H27" s="13" t="s">
        <v>18</v>
      </c>
      <c r="I27" s="51">
        <v>24</v>
      </c>
      <c r="J27" s="51"/>
      <c r="K27" s="51">
        <f>+I27+J27</f>
        <v>24</v>
      </c>
      <c r="L27" s="13">
        <v>2</v>
      </c>
      <c r="M27" s="13"/>
      <c r="N27" s="13"/>
      <c r="O27" s="13"/>
      <c r="P27" s="10">
        <f t="shared" ref="P27:P32" si="47">SUM(L27:O27)</f>
        <v>2</v>
      </c>
      <c r="Q27" s="57"/>
      <c r="R27" s="57"/>
      <c r="S27" s="57"/>
      <c r="T27" s="57"/>
      <c r="U27" s="10">
        <f t="shared" si="39"/>
        <v>0</v>
      </c>
      <c r="V27" s="57"/>
      <c r="W27" s="57"/>
      <c r="X27" s="57"/>
      <c r="Y27" s="57"/>
      <c r="Z27" s="10">
        <f t="shared" si="44"/>
        <v>0</v>
      </c>
      <c r="AA27" s="10">
        <f t="shared" si="45"/>
        <v>2</v>
      </c>
      <c r="AB27" s="54">
        <f t="shared" si="46"/>
        <v>8.3333333333333329E-2</v>
      </c>
      <c r="AC27" s="16"/>
      <c r="AD27" s="16" t="s">
        <v>100</v>
      </c>
    </row>
    <row r="28" spans="2:31" ht="27.75" customHeight="1" x14ac:dyDescent="0.2">
      <c r="B28" s="3"/>
      <c r="C28" s="95"/>
      <c r="D28" s="95"/>
      <c r="E28" s="95"/>
      <c r="F28" s="89"/>
      <c r="G28" s="50" t="s">
        <v>23</v>
      </c>
      <c r="H28" s="13" t="s">
        <v>18</v>
      </c>
      <c r="I28" s="51">
        <v>3</v>
      </c>
      <c r="J28" s="51"/>
      <c r="K28" s="51">
        <f t="shared" ref="K28:K32" si="48">+I28+J28</f>
        <v>3</v>
      </c>
      <c r="L28" s="13"/>
      <c r="M28" s="13"/>
      <c r="N28" s="13"/>
      <c r="O28" s="13"/>
      <c r="P28" s="10">
        <f t="shared" si="47"/>
        <v>0</v>
      </c>
      <c r="Q28" s="57"/>
      <c r="R28" s="57"/>
      <c r="S28" s="57"/>
      <c r="T28" s="57"/>
      <c r="U28" s="10">
        <f t="shared" si="39"/>
        <v>0</v>
      </c>
      <c r="V28" s="57"/>
      <c r="W28" s="57"/>
      <c r="X28" s="57"/>
      <c r="Y28" s="57"/>
      <c r="Z28" s="10">
        <f t="shared" si="44"/>
        <v>0</v>
      </c>
      <c r="AA28" s="10">
        <f t="shared" si="45"/>
        <v>0</v>
      </c>
      <c r="AB28" s="54">
        <f t="shared" si="46"/>
        <v>0</v>
      </c>
      <c r="AC28" s="16"/>
      <c r="AD28" s="16"/>
    </row>
    <row r="29" spans="2:31" ht="42" customHeight="1" x14ac:dyDescent="0.2">
      <c r="B29" s="3"/>
      <c r="C29" s="95"/>
      <c r="D29" s="95"/>
      <c r="E29" s="95"/>
      <c r="F29" s="89"/>
      <c r="G29" s="50" t="s">
        <v>24</v>
      </c>
      <c r="H29" s="13" t="s">
        <v>18</v>
      </c>
      <c r="I29" s="51">
        <v>150</v>
      </c>
      <c r="J29" s="51"/>
      <c r="K29" s="51">
        <f t="shared" si="48"/>
        <v>150</v>
      </c>
      <c r="L29" s="13">
        <v>5</v>
      </c>
      <c r="M29" s="13"/>
      <c r="N29" s="13"/>
      <c r="O29" s="13"/>
      <c r="P29" s="10">
        <f t="shared" si="47"/>
        <v>5</v>
      </c>
      <c r="Q29" s="57"/>
      <c r="R29" s="57"/>
      <c r="S29" s="57"/>
      <c r="T29" s="57"/>
      <c r="U29" s="10">
        <f t="shared" si="39"/>
        <v>0</v>
      </c>
      <c r="V29" s="57"/>
      <c r="W29" s="57"/>
      <c r="X29" s="57"/>
      <c r="Y29" s="57"/>
      <c r="Z29" s="10">
        <f t="shared" si="44"/>
        <v>0</v>
      </c>
      <c r="AA29" s="10">
        <f t="shared" si="45"/>
        <v>5</v>
      </c>
      <c r="AB29" s="54">
        <f t="shared" si="46"/>
        <v>3.3333333333333333E-2</v>
      </c>
      <c r="AC29" s="16"/>
      <c r="AD29" s="16" t="s">
        <v>101</v>
      </c>
    </row>
    <row r="30" spans="2:31" ht="27.75" customHeight="1" x14ac:dyDescent="0.2">
      <c r="B30" s="3"/>
      <c r="C30" s="95"/>
      <c r="D30" s="95"/>
      <c r="E30" s="95"/>
      <c r="F30" s="89"/>
      <c r="G30" s="50" t="s">
        <v>25</v>
      </c>
      <c r="H30" s="13" t="s">
        <v>18</v>
      </c>
      <c r="I30" s="51">
        <v>15</v>
      </c>
      <c r="J30" s="51"/>
      <c r="K30" s="51">
        <f t="shared" si="48"/>
        <v>15</v>
      </c>
      <c r="L30" s="13"/>
      <c r="M30" s="13"/>
      <c r="N30" s="13"/>
      <c r="O30" s="13"/>
      <c r="P30" s="10">
        <f t="shared" si="47"/>
        <v>0</v>
      </c>
      <c r="Q30" s="57"/>
      <c r="R30" s="57"/>
      <c r="S30" s="57"/>
      <c r="T30" s="57"/>
      <c r="U30" s="10">
        <f t="shared" si="39"/>
        <v>0</v>
      </c>
      <c r="V30" s="57"/>
      <c r="W30" s="57"/>
      <c r="X30" s="57"/>
      <c r="Y30" s="57"/>
      <c r="Z30" s="10">
        <f t="shared" si="44"/>
        <v>0</v>
      </c>
      <c r="AA30" s="10">
        <f t="shared" si="45"/>
        <v>0</v>
      </c>
      <c r="AB30" s="54">
        <f t="shared" si="46"/>
        <v>0</v>
      </c>
      <c r="AC30" s="16"/>
      <c r="AD30" s="37"/>
    </row>
    <row r="31" spans="2:31" ht="26.25" customHeight="1" x14ac:dyDescent="0.2">
      <c r="B31" s="3"/>
      <c r="C31" s="95"/>
      <c r="D31" s="95"/>
      <c r="E31" s="95"/>
      <c r="F31" s="89"/>
      <c r="G31" s="50" t="s">
        <v>26</v>
      </c>
      <c r="H31" s="13" t="s">
        <v>18</v>
      </c>
      <c r="I31" s="51">
        <v>9</v>
      </c>
      <c r="J31" s="51"/>
      <c r="K31" s="51">
        <f t="shared" si="48"/>
        <v>9</v>
      </c>
      <c r="L31" s="13"/>
      <c r="M31" s="13"/>
      <c r="N31" s="13"/>
      <c r="O31" s="13"/>
      <c r="P31" s="10">
        <f t="shared" si="47"/>
        <v>0</v>
      </c>
      <c r="Q31" s="57"/>
      <c r="R31" s="57"/>
      <c r="S31" s="57"/>
      <c r="T31" s="57"/>
      <c r="U31" s="10">
        <f t="shared" si="39"/>
        <v>0</v>
      </c>
      <c r="V31" s="57"/>
      <c r="W31" s="57"/>
      <c r="X31" s="57"/>
      <c r="Y31" s="57"/>
      <c r="Z31" s="10">
        <f t="shared" si="44"/>
        <v>0</v>
      </c>
      <c r="AA31" s="10">
        <f t="shared" si="45"/>
        <v>0</v>
      </c>
      <c r="AB31" s="54">
        <f t="shared" si="46"/>
        <v>0</v>
      </c>
      <c r="AC31" s="16"/>
      <c r="AD31" s="68"/>
    </row>
    <row r="32" spans="2:31" ht="24.75" customHeight="1" x14ac:dyDescent="0.2">
      <c r="B32" s="3"/>
      <c r="C32" s="95"/>
      <c r="D32" s="95"/>
      <c r="E32" s="95"/>
      <c r="F32" s="89"/>
      <c r="G32" s="50" t="s">
        <v>57</v>
      </c>
      <c r="H32" s="13" t="s">
        <v>18</v>
      </c>
      <c r="I32" s="51">
        <v>15</v>
      </c>
      <c r="J32" s="51"/>
      <c r="K32" s="51">
        <f t="shared" si="48"/>
        <v>15</v>
      </c>
      <c r="L32" s="13"/>
      <c r="M32" s="13"/>
      <c r="N32" s="13"/>
      <c r="O32" s="13"/>
      <c r="P32" s="10">
        <f t="shared" si="47"/>
        <v>0</v>
      </c>
      <c r="Q32" s="57"/>
      <c r="R32" s="57"/>
      <c r="S32" s="57"/>
      <c r="T32" s="57"/>
      <c r="U32" s="10">
        <f t="shared" si="39"/>
        <v>0</v>
      </c>
      <c r="V32" s="57"/>
      <c r="W32" s="57"/>
      <c r="X32" s="57"/>
      <c r="Y32" s="57"/>
      <c r="Z32" s="10">
        <f t="shared" si="44"/>
        <v>0</v>
      </c>
      <c r="AA32" s="10">
        <f t="shared" si="45"/>
        <v>0</v>
      </c>
      <c r="AB32" s="54">
        <f t="shared" si="46"/>
        <v>0</v>
      </c>
      <c r="AC32" s="16"/>
      <c r="AD32" s="44"/>
    </row>
    <row r="33" spans="2:32" ht="20.25" customHeight="1" x14ac:dyDescent="0.2">
      <c r="B33" s="103" t="s">
        <v>73</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72"/>
    </row>
    <row r="34" spans="2:32" ht="41.25" customHeight="1" x14ac:dyDescent="0.2">
      <c r="B34" s="3"/>
      <c r="C34" s="76"/>
      <c r="D34" s="76"/>
      <c r="E34" s="76"/>
      <c r="F34" s="50" t="s">
        <v>85</v>
      </c>
      <c r="G34" s="88"/>
      <c r="H34" s="21" t="s">
        <v>19</v>
      </c>
      <c r="I34" s="55">
        <v>22</v>
      </c>
      <c r="J34" s="85">
        <f>+SUM(J35:J36)</f>
        <v>0</v>
      </c>
      <c r="K34" s="84">
        <f>+I34+J34</f>
        <v>22</v>
      </c>
      <c r="L34" s="9">
        <f>+SUM(L35:L36)</f>
        <v>0</v>
      </c>
      <c r="M34" s="9">
        <f t="shared" ref="M34:O34" si="49">+SUM(M35:M36)</f>
        <v>0</v>
      </c>
      <c r="N34" s="9">
        <f t="shared" si="49"/>
        <v>0</v>
      </c>
      <c r="O34" s="9">
        <f t="shared" si="49"/>
        <v>0</v>
      </c>
      <c r="P34" s="11">
        <f>SUM(L34:O34)</f>
        <v>0</v>
      </c>
      <c r="Q34" s="9">
        <f>+SUM(Q35:Q36)</f>
        <v>0</v>
      </c>
      <c r="R34" s="9">
        <f t="shared" ref="R34" si="50">+SUM(R35:R36)</f>
        <v>0</v>
      </c>
      <c r="S34" s="9">
        <f t="shared" ref="S34" si="51">+SUM(S35:S36)</f>
        <v>0</v>
      </c>
      <c r="T34" s="9">
        <f t="shared" ref="T34" si="52">+SUM(T35:T36)</f>
        <v>0</v>
      </c>
      <c r="U34" s="11">
        <f>SUM(Q34:T34)</f>
        <v>0</v>
      </c>
      <c r="V34" s="9">
        <f>+SUM(V35:V36)</f>
        <v>0</v>
      </c>
      <c r="W34" s="9">
        <f t="shared" ref="W34" si="53">+SUM(W35:W36)</f>
        <v>0</v>
      </c>
      <c r="X34" s="9">
        <f t="shared" ref="X34" si="54">+SUM(X35:X36)</f>
        <v>0</v>
      </c>
      <c r="Y34" s="9">
        <f t="shared" ref="Y34" si="55">+SUM(Y35:Y36)</f>
        <v>0</v>
      </c>
      <c r="Z34" s="11">
        <f>SUM(V34:Y34)</f>
        <v>0</v>
      </c>
      <c r="AA34" s="11">
        <f>SUM(P34+U34+Z34)</f>
        <v>0</v>
      </c>
      <c r="AB34" s="34">
        <f>SUM(AA34/K34)</f>
        <v>0</v>
      </c>
      <c r="AC34" s="6"/>
      <c r="AD34" s="44"/>
      <c r="AE34" s="48">
        <f>0+0+2+0</f>
        <v>2</v>
      </c>
    </row>
    <row r="35" spans="2:32" ht="15" customHeight="1" x14ac:dyDescent="0.2">
      <c r="B35" s="3"/>
      <c r="C35" s="95"/>
      <c r="D35" s="95"/>
      <c r="E35" s="95"/>
      <c r="F35" s="50"/>
      <c r="G35" s="50" t="s">
        <v>27</v>
      </c>
      <c r="H35" s="21" t="s">
        <v>19</v>
      </c>
      <c r="I35" s="51">
        <v>14</v>
      </c>
      <c r="J35" s="51"/>
      <c r="K35" s="51">
        <v>14</v>
      </c>
      <c r="L35" s="13">
        <v>0</v>
      </c>
      <c r="M35" s="13">
        <v>0</v>
      </c>
      <c r="N35" s="13">
        <v>0</v>
      </c>
      <c r="O35" s="13"/>
      <c r="P35" s="10">
        <f>SUM(L35:O35)</f>
        <v>0</v>
      </c>
      <c r="Q35" s="13"/>
      <c r="R35" s="13"/>
      <c r="S35" s="13"/>
      <c r="T35" s="13"/>
      <c r="U35" s="10">
        <f>SUM(Q35:T35)</f>
        <v>0</v>
      </c>
      <c r="V35" s="13"/>
      <c r="W35" s="13"/>
      <c r="X35" s="13"/>
      <c r="Y35" s="13"/>
      <c r="Z35" s="10">
        <f>SUM(V35:Y35)</f>
        <v>0</v>
      </c>
      <c r="AA35" s="10">
        <f>SUM(P35+U35+Z35)</f>
        <v>0</v>
      </c>
      <c r="AB35" s="54">
        <f>SUM(AA35/K35)</f>
        <v>0</v>
      </c>
      <c r="AC35" s="6"/>
      <c r="AD35" s="44"/>
    </row>
    <row r="36" spans="2:32" ht="17.25" customHeight="1" x14ac:dyDescent="0.2">
      <c r="B36" s="3"/>
      <c r="C36" s="108"/>
      <c r="D36" s="109"/>
      <c r="E36" s="110"/>
      <c r="F36" s="50"/>
      <c r="G36" s="50" t="s">
        <v>86</v>
      </c>
      <c r="H36" s="21" t="s">
        <v>19</v>
      </c>
      <c r="I36" s="51">
        <v>8</v>
      </c>
      <c r="J36" s="51"/>
      <c r="K36" s="51">
        <v>8</v>
      </c>
      <c r="L36" s="13"/>
      <c r="M36" s="13"/>
      <c r="N36" s="13"/>
      <c r="O36" s="13"/>
      <c r="P36" s="80"/>
      <c r="Q36" s="13"/>
      <c r="R36" s="13"/>
      <c r="S36" s="13"/>
      <c r="T36" s="13"/>
      <c r="U36" s="80"/>
      <c r="V36" s="13"/>
      <c r="W36" s="13"/>
      <c r="X36" s="13"/>
      <c r="Y36" s="13"/>
      <c r="Z36" s="10">
        <f>SUM(V36:Y36)</f>
        <v>0</v>
      </c>
      <c r="AA36" s="10">
        <f>SUM(P36+U36+Z36)</f>
        <v>0</v>
      </c>
      <c r="AB36" s="54">
        <f>SUM(AA36/K36)</f>
        <v>0</v>
      </c>
      <c r="AC36" s="16"/>
      <c r="AD36" s="44"/>
    </row>
    <row r="37" spans="2:32" ht="42" customHeight="1" x14ac:dyDescent="0.2">
      <c r="B37" s="3"/>
      <c r="C37" s="95"/>
      <c r="D37" s="95"/>
      <c r="E37" s="95"/>
      <c r="F37" s="50" t="s">
        <v>87</v>
      </c>
      <c r="G37" s="88"/>
      <c r="H37" s="21" t="s">
        <v>18</v>
      </c>
      <c r="I37" s="15">
        <v>9</v>
      </c>
      <c r="J37" s="15"/>
      <c r="K37" s="15">
        <f>+I37+J37</f>
        <v>9</v>
      </c>
      <c r="L37" s="9">
        <v>1</v>
      </c>
      <c r="M37" s="9"/>
      <c r="N37" s="9"/>
      <c r="O37" s="9"/>
      <c r="P37" s="11">
        <f>SUM(L37:O37)</f>
        <v>1</v>
      </c>
      <c r="Q37" s="9"/>
      <c r="R37" s="9"/>
      <c r="S37" s="9"/>
      <c r="T37" s="9"/>
      <c r="U37" s="11">
        <f>SUM(Q37:T37)</f>
        <v>0</v>
      </c>
      <c r="V37" s="9"/>
      <c r="W37" s="9"/>
      <c r="X37" s="9"/>
      <c r="Y37" s="9"/>
      <c r="Z37" s="11">
        <f>SUM(V37:Y37)</f>
        <v>0</v>
      </c>
      <c r="AA37" s="11">
        <f>SUM(P37+U37+Z37)</f>
        <v>1</v>
      </c>
      <c r="AB37" s="34">
        <f>SUM(AA37/K37)</f>
        <v>0.1111111111111111</v>
      </c>
      <c r="AC37" s="6"/>
      <c r="AD37" s="44" t="s">
        <v>102</v>
      </c>
      <c r="AE37" s="75"/>
    </row>
    <row r="38" spans="2:32" s="7" customFormat="1" ht="18.75" customHeight="1" x14ac:dyDescent="0.2">
      <c r="B38" s="103" t="s">
        <v>41</v>
      </c>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72"/>
    </row>
    <row r="39" spans="2:32" s="7" customFormat="1" ht="14.25" customHeight="1" x14ac:dyDescent="0.2">
      <c r="B39" s="97" t="s">
        <v>37</v>
      </c>
      <c r="C39" s="97"/>
      <c r="D39" s="97"/>
      <c r="E39" s="97"/>
      <c r="F39" s="129" t="s">
        <v>42</v>
      </c>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row>
    <row r="40" spans="2:32" s="7" customFormat="1" ht="15" customHeight="1" x14ac:dyDescent="0.2">
      <c r="B40" s="97" t="s">
        <v>38</v>
      </c>
      <c r="C40" s="97"/>
      <c r="D40" s="97"/>
      <c r="E40" s="97"/>
      <c r="F40" s="136" t="s">
        <v>63</v>
      </c>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row>
    <row r="41" spans="2:32" ht="21" customHeight="1" x14ac:dyDescent="0.2">
      <c r="B41" s="60"/>
      <c r="C41" s="133" t="s">
        <v>75</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5"/>
    </row>
    <row r="42" spans="2:32" ht="51" customHeight="1" x14ac:dyDescent="0.2">
      <c r="B42" s="63" t="s">
        <v>46</v>
      </c>
      <c r="C42" s="126" t="s">
        <v>30</v>
      </c>
      <c r="D42" s="127"/>
      <c r="E42" s="128"/>
      <c r="F42" s="64" t="s">
        <v>31</v>
      </c>
      <c r="G42" s="70" t="s">
        <v>4</v>
      </c>
      <c r="H42" s="69" t="s">
        <v>3</v>
      </c>
      <c r="I42" s="65" t="s">
        <v>32</v>
      </c>
      <c r="J42" s="65" t="s">
        <v>96</v>
      </c>
      <c r="K42" s="65" t="s">
        <v>51</v>
      </c>
      <c r="L42" s="4" t="s">
        <v>5</v>
      </c>
      <c r="M42" s="4" t="s">
        <v>6</v>
      </c>
      <c r="N42" s="4" t="s">
        <v>7</v>
      </c>
      <c r="O42" s="4" t="s">
        <v>8</v>
      </c>
      <c r="P42" s="31" t="s">
        <v>53</v>
      </c>
      <c r="Q42" s="5" t="s">
        <v>9</v>
      </c>
      <c r="R42" s="5" t="s">
        <v>10</v>
      </c>
      <c r="S42" s="5" t="s">
        <v>11</v>
      </c>
      <c r="T42" s="5" t="s">
        <v>12</v>
      </c>
      <c r="U42" s="31" t="s">
        <v>54</v>
      </c>
      <c r="V42" s="5" t="s">
        <v>13</v>
      </c>
      <c r="W42" s="5" t="s">
        <v>14</v>
      </c>
      <c r="X42" s="5" t="s">
        <v>15</v>
      </c>
      <c r="Y42" s="5" t="s">
        <v>16</v>
      </c>
      <c r="Z42" s="31" t="s">
        <v>55</v>
      </c>
      <c r="AA42" s="61" t="s">
        <v>33</v>
      </c>
      <c r="AB42" s="61" t="s">
        <v>34</v>
      </c>
      <c r="AC42" s="62" t="s">
        <v>77</v>
      </c>
      <c r="AD42" s="61" t="s">
        <v>35</v>
      </c>
    </row>
    <row r="43" spans="2:32" ht="55.5" customHeight="1" x14ac:dyDescent="0.2">
      <c r="B43" s="27">
        <v>2</v>
      </c>
      <c r="C43" s="96" t="s">
        <v>88</v>
      </c>
      <c r="D43" s="96"/>
      <c r="E43" s="96"/>
      <c r="F43" s="3"/>
      <c r="G43" s="49"/>
      <c r="H43" s="9" t="s">
        <v>17</v>
      </c>
      <c r="I43" s="39">
        <v>3191</v>
      </c>
      <c r="J43" s="39">
        <f>+J44+J48</f>
        <v>-5</v>
      </c>
      <c r="K43" s="53">
        <f>+I43+J43</f>
        <v>3186</v>
      </c>
      <c r="L43" s="53">
        <f>+L44+L48</f>
        <v>372</v>
      </c>
      <c r="M43" s="53">
        <f t="shared" ref="M43:O43" si="56">+M44+M48</f>
        <v>0</v>
      </c>
      <c r="N43" s="53">
        <f t="shared" si="56"/>
        <v>0</v>
      </c>
      <c r="O43" s="53">
        <f t="shared" si="56"/>
        <v>0</v>
      </c>
      <c r="P43" s="39">
        <f>SUM(P44+P48)</f>
        <v>372</v>
      </c>
      <c r="Q43" s="53">
        <f>+Q44+Q48</f>
        <v>0</v>
      </c>
      <c r="R43" s="53">
        <f t="shared" ref="R43" si="57">+R44+R48</f>
        <v>0</v>
      </c>
      <c r="S43" s="53">
        <f t="shared" ref="S43" si="58">+S44+S48</f>
        <v>0</v>
      </c>
      <c r="T43" s="53">
        <f t="shared" ref="T43" si="59">+T44+T48</f>
        <v>0</v>
      </c>
      <c r="U43" s="39">
        <f t="shared" ref="U43:U50" si="60">SUM(Q43:T43)</f>
        <v>0</v>
      </c>
      <c r="V43" s="53">
        <f>+V44+V48</f>
        <v>0</v>
      </c>
      <c r="W43" s="53">
        <f t="shared" ref="W43" si="61">+W44+W48</f>
        <v>0</v>
      </c>
      <c r="X43" s="53">
        <f t="shared" ref="X43" si="62">+X44+X48</f>
        <v>0</v>
      </c>
      <c r="Y43" s="53">
        <f t="shared" ref="Y43" si="63">+Y44+Y48</f>
        <v>0</v>
      </c>
      <c r="Z43" s="39">
        <f>SUM(V43:Y43)</f>
        <v>0</v>
      </c>
      <c r="AA43" s="39">
        <f>SUM(P43+U43+Z43)</f>
        <v>372</v>
      </c>
      <c r="AB43" s="34">
        <f t="shared" ref="AB43:AB50" si="64">SUM(AA43/K43)</f>
        <v>0.1167608286252354</v>
      </c>
      <c r="AC43" s="6">
        <v>35174877</v>
      </c>
      <c r="AD43" s="38" t="s">
        <v>76</v>
      </c>
      <c r="AE43" s="48">
        <f>403+402+403+403</f>
        <v>1611</v>
      </c>
      <c r="AF43" s="46"/>
    </row>
    <row r="44" spans="2:32" ht="55.5" customHeight="1" x14ac:dyDescent="0.2">
      <c r="B44" s="3"/>
      <c r="C44" s="95"/>
      <c r="D44" s="95"/>
      <c r="E44" s="95"/>
      <c r="F44" s="50" t="s">
        <v>92</v>
      </c>
      <c r="G44" s="40"/>
      <c r="H44" s="9" t="s">
        <v>18</v>
      </c>
      <c r="I44" s="15">
        <v>2806</v>
      </c>
      <c r="J44" s="15">
        <f>+SUM(J45:J47)</f>
        <v>0</v>
      </c>
      <c r="K44" s="53">
        <f>+I44+J44</f>
        <v>2806</v>
      </c>
      <c r="L44" s="15">
        <f>+SUM(L45:L47)</f>
        <v>343</v>
      </c>
      <c r="M44" s="15">
        <f t="shared" ref="M44:O44" si="65">+SUM(M45:M47)</f>
        <v>0</v>
      </c>
      <c r="N44" s="15">
        <f t="shared" si="65"/>
        <v>0</v>
      </c>
      <c r="O44" s="15">
        <f t="shared" si="65"/>
        <v>0</v>
      </c>
      <c r="P44" s="39">
        <f>SUM(L44:O44)</f>
        <v>343</v>
      </c>
      <c r="Q44" s="15">
        <f>+SUM(Q45:Q47)</f>
        <v>0</v>
      </c>
      <c r="R44" s="15">
        <f t="shared" ref="R44" si="66">+SUM(R45:R47)</f>
        <v>0</v>
      </c>
      <c r="S44" s="15">
        <f t="shared" ref="S44" si="67">+SUM(S45:S47)</f>
        <v>0</v>
      </c>
      <c r="T44" s="15">
        <f t="shared" ref="T44" si="68">+SUM(T45:T47)</f>
        <v>0</v>
      </c>
      <c r="U44" s="39">
        <f t="shared" si="60"/>
        <v>0</v>
      </c>
      <c r="V44" s="15">
        <f>+SUM(V45:V47)</f>
        <v>0</v>
      </c>
      <c r="W44" s="15">
        <f t="shared" ref="W44" si="69">+SUM(W45:W47)</f>
        <v>0</v>
      </c>
      <c r="X44" s="15">
        <f t="shared" ref="X44" si="70">+SUM(X45:X47)</f>
        <v>0</v>
      </c>
      <c r="Y44" s="15">
        <f t="shared" ref="Y44" si="71">+SUM(Y45:Y47)</f>
        <v>0</v>
      </c>
      <c r="Z44" s="39">
        <f t="shared" ref="Z44:Z49" si="72">SUM(V44:Y44)</f>
        <v>0</v>
      </c>
      <c r="AA44" s="39">
        <f>SUM(P44+U44+Z44)</f>
        <v>343</v>
      </c>
      <c r="AB44" s="34">
        <f>SUM(AA44/K44)</f>
        <v>0.12223806129722024</v>
      </c>
      <c r="AC44" s="6"/>
      <c r="AD44" s="66"/>
      <c r="AE44" s="48">
        <f>403+402+403+403</f>
        <v>1611</v>
      </c>
      <c r="AF44" s="46"/>
    </row>
    <row r="45" spans="2:32" ht="29.25" customHeight="1" x14ac:dyDescent="0.2">
      <c r="B45" s="3"/>
      <c r="C45" s="95"/>
      <c r="D45" s="95"/>
      <c r="E45" s="95"/>
      <c r="F45" s="90"/>
      <c r="G45" s="18" t="s">
        <v>58</v>
      </c>
      <c r="H45" s="13" t="s">
        <v>18</v>
      </c>
      <c r="I45" s="51">
        <v>1000</v>
      </c>
      <c r="J45" s="51"/>
      <c r="K45" s="52">
        <f>+I45+J45</f>
        <v>1000</v>
      </c>
      <c r="L45" s="13">
        <v>184</v>
      </c>
      <c r="M45" s="13"/>
      <c r="N45" s="13"/>
      <c r="O45" s="13"/>
      <c r="P45" s="10">
        <f t="shared" ref="P45:P50" si="73">SUM(L45:O45)</f>
        <v>184</v>
      </c>
      <c r="Q45" s="13"/>
      <c r="R45" s="13"/>
      <c r="S45" s="13"/>
      <c r="T45" s="13"/>
      <c r="U45" s="10">
        <f t="shared" si="60"/>
        <v>0</v>
      </c>
      <c r="V45" s="13"/>
      <c r="W45" s="13"/>
      <c r="X45" s="13"/>
      <c r="Y45" s="13"/>
      <c r="Z45" s="10">
        <f t="shared" si="72"/>
        <v>0</v>
      </c>
      <c r="AA45" s="71">
        <f t="shared" ref="AA45:AA50" si="74">SUM(P45+U45+Z45)</f>
        <v>184</v>
      </c>
      <c r="AB45" s="54">
        <f t="shared" si="64"/>
        <v>0.184</v>
      </c>
      <c r="AC45" s="6"/>
      <c r="AD45" s="37" t="s">
        <v>103</v>
      </c>
    </row>
    <row r="46" spans="2:32" ht="53.25" customHeight="1" x14ac:dyDescent="0.2">
      <c r="B46" s="3"/>
      <c r="C46" s="95"/>
      <c r="D46" s="95"/>
      <c r="E46" s="95"/>
      <c r="F46" s="90"/>
      <c r="G46" s="18" t="s">
        <v>59</v>
      </c>
      <c r="H46" s="13" t="s">
        <v>18</v>
      </c>
      <c r="I46" s="51">
        <v>200</v>
      </c>
      <c r="J46" s="51"/>
      <c r="K46" s="52">
        <f t="shared" ref="K46:K47" si="75">+I46+J46</f>
        <v>200</v>
      </c>
      <c r="L46" s="13">
        <v>24</v>
      </c>
      <c r="M46" s="13"/>
      <c r="N46" s="13"/>
      <c r="O46" s="13"/>
      <c r="P46" s="10">
        <f t="shared" si="73"/>
        <v>24</v>
      </c>
      <c r="Q46" s="13"/>
      <c r="R46" s="13"/>
      <c r="S46" s="13"/>
      <c r="T46" s="13"/>
      <c r="U46" s="10">
        <f t="shared" si="60"/>
        <v>0</v>
      </c>
      <c r="V46" s="13"/>
      <c r="W46" s="13"/>
      <c r="X46" s="13"/>
      <c r="Y46" s="13"/>
      <c r="Z46" s="10">
        <f t="shared" si="72"/>
        <v>0</v>
      </c>
      <c r="AA46" s="10">
        <f t="shared" si="74"/>
        <v>24</v>
      </c>
      <c r="AB46" s="54">
        <f t="shared" si="64"/>
        <v>0.12</v>
      </c>
      <c r="AC46" s="6"/>
      <c r="AD46" s="37" t="s">
        <v>104</v>
      </c>
    </row>
    <row r="47" spans="2:32" ht="41.25" customHeight="1" x14ac:dyDescent="0.2">
      <c r="B47" s="3"/>
      <c r="C47" s="95"/>
      <c r="D47" s="95"/>
      <c r="E47" s="95"/>
      <c r="F47" s="90"/>
      <c r="G47" s="18" t="s">
        <v>60</v>
      </c>
      <c r="H47" s="13" t="s">
        <v>18</v>
      </c>
      <c r="I47" s="51">
        <v>1606</v>
      </c>
      <c r="J47" s="51"/>
      <c r="K47" s="52">
        <f t="shared" si="75"/>
        <v>1606</v>
      </c>
      <c r="L47" s="13">
        <v>135</v>
      </c>
      <c r="M47" s="13"/>
      <c r="N47" s="13"/>
      <c r="O47" s="13"/>
      <c r="P47" s="10">
        <f t="shared" si="73"/>
        <v>135</v>
      </c>
      <c r="Q47" s="13"/>
      <c r="R47" s="13"/>
      <c r="S47" s="13"/>
      <c r="T47" s="13"/>
      <c r="U47" s="10">
        <f t="shared" si="60"/>
        <v>0</v>
      </c>
      <c r="V47" s="13"/>
      <c r="W47" s="13"/>
      <c r="X47" s="13"/>
      <c r="Y47" s="13"/>
      <c r="Z47" s="10">
        <f t="shared" si="72"/>
        <v>0</v>
      </c>
      <c r="AA47" s="71">
        <f>SUM(P47+U47+Z47)</f>
        <v>135</v>
      </c>
      <c r="AB47" s="54">
        <f>SUM(AA47/K47)</f>
        <v>8.4059775840597761E-2</v>
      </c>
      <c r="AC47" s="6"/>
      <c r="AD47" s="37" t="s">
        <v>105</v>
      </c>
      <c r="AF47" s="46"/>
    </row>
    <row r="48" spans="2:32" ht="69.75" customHeight="1" x14ac:dyDescent="0.2">
      <c r="B48" s="3"/>
      <c r="C48" s="95"/>
      <c r="D48" s="95"/>
      <c r="E48" s="95"/>
      <c r="F48" s="50" t="s">
        <v>89</v>
      </c>
      <c r="G48" s="40"/>
      <c r="H48" s="87" t="s">
        <v>18</v>
      </c>
      <c r="I48" s="15">
        <v>385</v>
      </c>
      <c r="J48" s="15">
        <f>+SUM(J49:J50)</f>
        <v>-5</v>
      </c>
      <c r="K48" s="53">
        <f>+I48+J48</f>
        <v>380</v>
      </c>
      <c r="L48" s="9">
        <f>+SUM(L49:L50)</f>
        <v>29</v>
      </c>
      <c r="M48" s="9">
        <f t="shared" ref="M48:O48" si="76">+SUM(M49:M50)</f>
        <v>0</v>
      </c>
      <c r="N48" s="9">
        <f t="shared" si="76"/>
        <v>0</v>
      </c>
      <c r="O48" s="9">
        <f t="shared" si="76"/>
        <v>0</v>
      </c>
      <c r="P48" s="11">
        <f t="shared" si="73"/>
        <v>29</v>
      </c>
      <c r="Q48" s="9">
        <f>+SUM(Q49:Q50)</f>
        <v>0</v>
      </c>
      <c r="R48" s="9">
        <f t="shared" ref="R48" si="77">+SUM(R49:R50)</f>
        <v>0</v>
      </c>
      <c r="S48" s="9">
        <f t="shared" ref="S48" si="78">+SUM(S49:S50)</f>
        <v>0</v>
      </c>
      <c r="T48" s="9">
        <f t="shared" ref="T48" si="79">+SUM(T49:T50)</f>
        <v>0</v>
      </c>
      <c r="U48" s="11">
        <f t="shared" si="60"/>
        <v>0</v>
      </c>
      <c r="V48" s="9">
        <f>+SUM(V49:V50)</f>
        <v>0</v>
      </c>
      <c r="W48" s="9">
        <f t="shared" ref="W48" si="80">+SUM(W49:W50)</f>
        <v>0</v>
      </c>
      <c r="X48" s="9">
        <f t="shared" ref="X48" si="81">+SUM(X49:X50)</f>
        <v>0</v>
      </c>
      <c r="Y48" s="9">
        <f t="shared" ref="Y48" si="82">+SUM(Y49:Y50)</f>
        <v>0</v>
      </c>
      <c r="Z48" s="11">
        <f t="shared" si="72"/>
        <v>0</v>
      </c>
      <c r="AA48" s="11">
        <f t="shared" si="74"/>
        <v>29</v>
      </c>
      <c r="AB48" s="34">
        <f t="shared" si="64"/>
        <v>7.6315789473684212E-2</v>
      </c>
      <c r="AC48" s="6"/>
      <c r="AD48" s="6"/>
      <c r="AE48" s="48">
        <f>33+32+30+30</f>
        <v>125</v>
      </c>
    </row>
    <row r="49" spans="2:31" ht="42" customHeight="1" x14ac:dyDescent="0.2">
      <c r="B49" s="3"/>
      <c r="C49" s="95"/>
      <c r="D49" s="95"/>
      <c r="E49" s="95"/>
      <c r="F49" s="89"/>
      <c r="G49" s="18" t="s">
        <v>90</v>
      </c>
      <c r="H49" s="21" t="s">
        <v>17</v>
      </c>
      <c r="I49" s="51">
        <v>360</v>
      </c>
      <c r="J49" s="51">
        <v>-5</v>
      </c>
      <c r="K49" s="52">
        <f>+I49+J49</f>
        <v>355</v>
      </c>
      <c r="L49" s="13">
        <v>28</v>
      </c>
      <c r="M49" s="13"/>
      <c r="N49" s="13"/>
      <c r="O49" s="13"/>
      <c r="P49" s="10">
        <f t="shared" si="73"/>
        <v>28</v>
      </c>
      <c r="Q49" s="13"/>
      <c r="R49" s="13"/>
      <c r="S49" s="13"/>
      <c r="T49" s="13"/>
      <c r="U49" s="10">
        <f t="shared" si="60"/>
        <v>0</v>
      </c>
      <c r="V49" s="13"/>
      <c r="W49" s="13"/>
      <c r="X49" s="13"/>
      <c r="Y49" s="13"/>
      <c r="Z49" s="10">
        <f t="shared" si="72"/>
        <v>0</v>
      </c>
      <c r="AA49" s="10">
        <f t="shared" si="74"/>
        <v>28</v>
      </c>
      <c r="AB49" s="54">
        <f t="shared" si="64"/>
        <v>7.8873239436619724E-2</v>
      </c>
      <c r="AC49" s="6"/>
      <c r="AD49" s="37" t="s">
        <v>106</v>
      </c>
    </row>
    <row r="50" spans="2:31" ht="54.75" customHeight="1" x14ac:dyDescent="0.2">
      <c r="B50" s="3"/>
      <c r="C50" s="95"/>
      <c r="D50" s="95"/>
      <c r="E50" s="95"/>
      <c r="F50" s="89"/>
      <c r="G50" s="18" t="s">
        <v>91</v>
      </c>
      <c r="H50" s="21" t="s">
        <v>17</v>
      </c>
      <c r="I50" s="51">
        <v>25</v>
      </c>
      <c r="J50" s="51"/>
      <c r="K50" s="52">
        <f>+I50+J50</f>
        <v>25</v>
      </c>
      <c r="L50" s="13">
        <v>1</v>
      </c>
      <c r="M50" s="13"/>
      <c r="N50" s="13"/>
      <c r="O50" s="13"/>
      <c r="P50" s="10">
        <f t="shared" si="73"/>
        <v>1</v>
      </c>
      <c r="Q50" s="13"/>
      <c r="R50" s="13"/>
      <c r="S50" s="13"/>
      <c r="T50" s="13"/>
      <c r="U50" s="10">
        <f t="shared" si="60"/>
        <v>0</v>
      </c>
      <c r="V50" s="13"/>
      <c r="W50" s="13"/>
      <c r="X50" s="13"/>
      <c r="Y50" s="13"/>
      <c r="Z50" s="10">
        <f>SUM(V50:Y50)</f>
        <v>0</v>
      </c>
      <c r="AA50" s="10">
        <f t="shared" si="74"/>
        <v>1</v>
      </c>
      <c r="AB50" s="54">
        <f t="shared" si="64"/>
        <v>0.04</v>
      </c>
      <c r="AC50" s="6"/>
      <c r="AD50" s="37" t="s">
        <v>107</v>
      </c>
    </row>
    <row r="51" spans="2:31" s="7" customFormat="1" ht="18.75" customHeight="1" x14ac:dyDescent="0.2">
      <c r="B51" s="103" t="s">
        <v>52</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72"/>
    </row>
    <row r="52" spans="2:31" s="7" customFormat="1" ht="30.75" customHeight="1" x14ac:dyDescent="0.2">
      <c r="B52" s="130" t="s">
        <v>37</v>
      </c>
      <c r="C52" s="130"/>
      <c r="D52" s="130"/>
      <c r="E52" s="130"/>
      <c r="F52" s="129" t="s">
        <v>45</v>
      </c>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row>
    <row r="53" spans="2:31" s="7" customFormat="1" ht="15" customHeight="1" x14ac:dyDescent="0.2">
      <c r="B53" s="97" t="s">
        <v>38</v>
      </c>
      <c r="C53" s="97"/>
      <c r="D53" s="97"/>
      <c r="E53" s="97"/>
      <c r="F53" s="136" t="s">
        <v>64</v>
      </c>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row>
    <row r="54" spans="2:31" ht="21" customHeight="1" x14ac:dyDescent="0.2">
      <c r="B54" s="60"/>
      <c r="C54" s="133" t="s">
        <v>75</v>
      </c>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5"/>
    </row>
    <row r="55" spans="2:31" ht="51" customHeight="1" x14ac:dyDescent="0.2">
      <c r="B55" s="63" t="s">
        <v>46</v>
      </c>
      <c r="C55" s="126" t="s">
        <v>30</v>
      </c>
      <c r="D55" s="127"/>
      <c r="E55" s="128"/>
      <c r="F55" s="64" t="s">
        <v>31</v>
      </c>
      <c r="G55" s="70" t="s">
        <v>4</v>
      </c>
      <c r="H55" s="69" t="s">
        <v>3</v>
      </c>
      <c r="I55" s="65" t="s">
        <v>32</v>
      </c>
      <c r="J55" s="65" t="s">
        <v>96</v>
      </c>
      <c r="K55" s="65" t="s">
        <v>51</v>
      </c>
      <c r="L55" s="4" t="s">
        <v>5</v>
      </c>
      <c r="M55" s="4" t="s">
        <v>6</v>
      </c>
      <c r="N55" s="4" t="s">
        <v>7</v>
      </c>
      <c r="O55" s="4" t="s">
        <v>8</v>
      </c>
      <c r="P55" s="31" t="s">
        <v>53</v>
      </c>
      <c r="Q55" s="5" t="s">
        <v>9</v>
      </c>
      <c r="R55" s="5" t="s">
        <v>10</v>
      </c>
      <c r="S55" s="5" t="s">
        <v>11</v>
      </c>
      <c r="T55" s="5" t="s">
        <v>12</v>
      </c>
      <c r="U55" s="31" t="s">
        <v>54</v>
      </c>
      <c r="V55" s="5" t="s">
        <v>13</v>
      </c>
      <c r="W55" s="5" t="s">
        <v>14</v>
      </c>
      <c r="X55" s="5" t="s">
        <v>15</v>
      </c>
      <c r="Y55" s="5" t="s">
        <v>16</v>
      </c>
      <c r="Z55" s="31" t="s">
        <v>55</v>
      </c>
      <c r="AA55" s="61" t="s">
        <v>33</v>
      </c>
      <c r="AB55" s="61" t="s">
        <v>34</v>
      </c>
      <c r="AC55" s="62" t="s">
        <v>77</v>
      </c>
      <c r="AD55" s="61" t="s">
        <v>35</v>
      </c>
    </row>
    <row r="56" spans="2:31" ht="30.75" customHeight="1" x14ac:dyDescent="0.2">
      <c r="B56" s="27">
        <v>3</v>
      </c>
      <c r="C56" s="96" t="s">
        <v>93</v>
      </c>
      <c r="D56" s="96"/>
      <c r="E56" s="96"/>
      <c r="F56" s="8"/>
      <c r="G56" s="12"/>
      <c r="H56" s="9" t="s">
        <v>17</v>
      </c>
      <c r="I56" s="53">
        <v>474</v>
      </c>
      <c r="J56" s="53">
        <f>+J57</f>
        <v>0</v>
      </c>
      <c r="K56" s="53">
        <f>+I56+J56</f>
        <v>474</v>
      </c>
      <c r="L56" s="53">
        <f>+L57</f>
        <v>31</v>
      </c>
      <c r="M56" s="53">
        <f t="shared" ref="M56:O56" si="83">+M57</f>
        <v>0</v>
      </c>
      <c r="N56" s="53">
        <f t="shared" si="83"/>
        <v>0</v>
      </c>
      <c r="O56" s="53">
        <f t="shared" si="83"/>
        <v>0</v>
      </c>
      <c r="P56" s="15">
        <f>SUM(L56:O56)</f>
        <v>31</v>
      </c>
      <c r="Q56" s="53"/>
      <c r="R56" s="53"/>
      <c r="S56" s="53"/>
      <c r="T56" s="53"/>
      <c r="U56" s="15">
        <f>SUM(Q56:T56)</f>
        <v>0</v>
      </c>
      <c r="V56" s="11"/>
      <c r="W56" s="11"/>
      <c r="X56" s="11"/>
      <c r="Y56" s="11"/>
      <c r="Z56" s="15">
        <f>SUM(V56:Y56)</f>
        <v>0</v>
      </c>
      <c r="AA56" s="53">
        <f>SUM(P56+U56+Z56)</f>
        <v>31</v>
      </c>
      <c r="AB56" s="34">
        <f>SUM(AA56/K56)</f>
        <v>6.5400843881856546E-2</v>
      </c>
      <c r="AC56" s="6">
        <v>3952822</v>
      </c>
      <c r="AD56" s="38" t="s">
        <v>76</v>
      </c>
      <c r="AE56" s="48">
        <f>129+131+112+95</f>
        <v>467</v>
      </c>
    </row>
    <row r="57" spans="2:31" ht="30.75" customHeight="1" x14ac:dyDescent="0.2">
      <c r="B57" s="3"/>
      <c r="C57" s="95"/>
      <c r="D57" s="95"/>
      <c r="E57" s="95"/>
      <c r="F57" s="50" t="s">
        <v>61</v>
      </c>
      <c r="G57" s="12"/>
      <c r="H57" s="13" t="s">
        <v>17</v>
      </c>
      <c r="I57" s="26">
        <v>474</v>
      </c>
      <c r="J57" s="53">
        <f>+SUM(J58:J60)</f>
        <v>0</v>
      </c>
      <c r="K57" s="53">
        <f>+I57+J57</f>
        <v>474</v>
      </c>
      <c r="L57" s="53">
        <f>+SUM(L58:L60)</f>
        <v>31</v>
      </c>
      <c r="M57" s="53">
        <f t="shared" ref="M57:O57" si="84">+SUM(M58:M60)</f>
        <v>0</v>
      </c>
      <c r="N57" s="53">
        <f t="shared" si="84"/>
        <v>0</v>
      </c>
      <c r="O57" s="53">
        <f t="shared" si="84"/>
        <v>0</v>
      </c>
      <c r="P57" s="15">
        <f>SUM(L57:O57)</f>
        <v>31</v>
      </c>
      <c r="Q57" s="53"/>
      <c r="R57" s="53"/>
      <c r="S57" s="53"/>
      <c r="T57" s="53"/>
      <c r="U57" s="15">
        <f>SUM(Q57:T57)</f>
        <v>0</v>
      </c>
      <c r="V57" s="9"/>
      <c r="W57" s="9"/>
      <c r="X57" s="9"/>
      <c r="Y57" s="9"/>
      <c r="Z57" s="11">
        <f>SUM(V57:Y57)</f>
        <v>0</v>
      </c>
      <c r="AA57" s="53">
        <f>SUM(P57+U57+Z57)</f>
        <v>31</v>
      </c>
      <c r="AB57" s="34">
        <f>SUM(AA57/K57)</f>
        <v>6.5400843881856546E-2</v>
      </c>
      <c r="AC57" s="14"/>
      <c r="AD57" s="67"/>
      <c r="AE57" s="48">
        <f>129+131+112+95</f>
        <v>467</v>
      </c>
    </row>
    <row r="58" spans="2:31" ht="45.75" customHeight="1" x14ac:dyDescent="0.2">
      <c r="B58" s="3"/>
      <c r="C58" s="95"/>
      <c r="D58" s="95"/>
      <c r="E58" s="95"/>
      <c r="F58" s="77"/>
      <c r="G58" s="45" t="s">
        <v>68</v>
      </c>
      <c r="H58" s="13" t="s">
        <v>17</v>
      </c>
      <c r="I58" s="51">
        <v>217</v>
      </c>
      <c r="J58" s="51"/>
      <c r="K58" s="52">
        <f>+I58+J58</f>
        <v>217</v>
      </c>
      <c r="L58" s="10">
        <v>13</v>
      </c>
      <c r="M58" s="10"/>
      <c r="N58" s="10"/>
      <c r="O58" s="10"/>
      <c r="P58" s="10">
        <f>SUM(L58:O58)</f>
        <v>13</v>
      </c>
      <c r="Q58" s="10"/>
      <c r="R58" s="10"/>
      <c r="S58" s="10"/>
      <c r="T58" s="10"/>
      <c r="U58" s="10">
        <f>SUM(Q58:T58)</f>
        <v>0</v>
      </c>
      <c r="V58" s="10"/>
      <c r="W58" s="10"/>
      <c r="X58" s="10"/>
      <c r="Y58" s="10"/>
      <c r="Z58" s="10">
        <f>SUM(V58:Y58)</f>
        <v>0</v>
      </c>
      <c r="AA58" s="10">
        <f>SUM(P58+U58+Z58)</f>
        <v>13</v>
      </c>
      <c r="AB58" s="54">
        <f>SUM(AA58/K58)</f>
        <v>5.9907834101382486E-2</v>
      </c>
      <c r="AC58" s="19"/>
      <c r="AD58" s="154" t="s">
        <v>108</v>
      </c>
    </row>
    <row r="59" spans="2:31" ht="40.5" customHeight="1" x14ac:dyDescent="0.2">
      <c r="B59" s="3"/>
      <c r="C59" s="95"/>
      <c r="D59" s="95"/>
      <c r="E59" s="95"/>
      <c r="F59" s="41"/>
      <c r="G59" s="45" t="s">
        <v>65</v>
      </c>
      <c r="H59" s="13" t="s">
        <v>17</v>
      </c>
      <c r="I59" s="51">
        <v>90</v>
      </c>
      <c r="J59" s="51"/>
      <c r="K59" s="52">
        <f t="shared" ref="K59:K60" si="85">+I59+J59</f>
        <v>90</v>
      </c>
      <c r="L59" s="10">
        <v>5</v>
      </c>
      <c r="M59" s="10"/>
      <c r="N59" s="10"/>
      <c r="O59" s="10"/>
      <c r="P59" s="10">
        <f>SUM(L59:O59)</f>
        <v>5</v>
      </c>
      <c r="Q59" s="10"/>
      <c r="R59" s="10"/>
      <c r="S59" s="10"/>
      <c r="T59" s="10"/>
      <c r="U59" s="10">
        <f>SUM(Q59:T59)</f>
        <v>0</v>
      </c>
      <c r="V59" s="10"/>
      <c r="W59" s="10"/>
      <c r="X59" s="10"/>
      <c r="Y59" s="10"/>
      <c r="Z59" s="10">
        <f>SUM(V59:Y59)</f>
        <v>0</v>
      </c>
      <c r="AA59" s="10">
        <f>SUM(P59+U59+Z59)</f>
        <v>5</v>
      </c>
      <c r="AB59" s="54">
        <f>SUM(AA59/K59)</f>
        <v>5.5555555555555552E-2</v>
      </c>
      <c r="AC59" s="13"/>
      <c r="AD59" s="154" t="s">
        <v>109</v>
      </c>
    </row>
    <row r="60" spans="2:31" ht="68.25" customHeight="1" x14ac:dyDescent="0.2">
      <c r="B60" s="3"/>
      <c r="C60" s="95"/>
      <c r="D60" s="95"/>
      <c r="E60" s="95"/>
      <c r="F60" s="82"/>
      <c r="G60" s="45" t="s">
        <v>66</v>
      </c>
      <c r="H60" s="13" t="s">
        <v>17</v>
      </c>
      <c r="I60" s="51">
        <v>167</v>
      </c>
      <c r="J60" s="51"/>
      <c r="K60" s="52">
        <f t="shared" si="85"/>
        <v>167</v>
      </c>
      <c r="L60" s="10">
        <v>13</v>
      </c>
      <c r="M60" s="10"/>
      <c r="N60" s="10"/>
      <c r="O60" s="10"/>
      <c r="P60" s="10">
        <f>SUM(L60:O60)</f>
        <v>13</v>
      </c>
      <c r="Q60" s="10"/>
      <c r="R60" s="10"/>
      <c r="S60" s="10"/>
      <c r="T60" s="10"/>
      <c r="U60" s="10">
        <f>SUM(Q60:T60)</f>
        <v>0</v>
      </c>
      <c r="V60" s="10"/>
      <c r="W60" s="10"/>
      <c r="X60" s="10"/>
      <c r="Y60" s="10"/>
      <c r="Z60" s="10">
        <f>SUM(V60:Y60)</f>
        <v>0</v>
      </c>
      <c r="AA60" s="10">
        <f>SUM(P60+U60+Z60)</f>
        <v>13</v>
      </c>
      <c r="AB60" s="54">
        <f>SUM(AA60/K60)</f>
        <v>7.7844311377245512E-2</v>
      </c>
      <c r="AC60" s="19"/>
      <c r="AD60" s="155" t="s">
        <v>110</v>
      </c>
    </row>
    <row r="61" spans="2:31" ht="22.5" customHeight="1" x14ac:dyDescent="0.2">
      <c r="B61" s="92" t="s">
        <v>94</v>
      </c>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4"/>
    </row>
    <row r="62" spans="2:31" x14ac:dyDescent="0.2">
      <c r="S62" s="7"/>
    </row>
    <row r="63" spans="2:31" x14ac:dyDescent="0.2">
      <c r="I63" s="46"/>
      <c r="J63" s="46"/>
      <c r="S63" s="7"/>
    </row>
    <row r="64" spans="2:31" x14ac:dyDescent="0.2">
      <c r="S64" s="7"/>
    </row>
    <row r="65" spans="9:24" x14ac:dyDescent="0.2">
      <c r="P65" s="46"/>
      <c r="S65" s="7"/>
      <c r="X65" s="46"/>
    </row>
    <row r="66" spans="9:24" x14ac:dyDescent="0.2">
      <c r="I66" s="46"/>
      <c r="J66" s="46"/>
      <c r="K66" s="46"/>
      <c r="P66" s="86"/>
      <c r="Q66" s="46"/>
      <c r="S66" s="7"/>
    </row>
    <row r="67" spans="9:24" x14ac:dyDescent="0.2">
      <c r="Q67" s="46"/>
      <c r="S67" s="7"/>
      <c r="U67" s="46"/>
      <c r="W67" s="46"/>
      <c r="X67" s="46"/>
    </row>
    <row r="68" spans="9:24" x14ac:dyDescent="0.2">
      <c r="M68" s="46"/>
      <c r="S68" s="7"/>
    </row>
    <row r="69" spans="9:24" x14ac:dyDescent="0.2">
      <c r="Q69" s="1" t="s">
        <v>72</v>
      </c>
      <c r="S69" s="83"/>
    </row>
  </sheetData>
  <mergeCells count="73">
    <mergeCell ref="C60:E60"/>
    <mergeCell ref="F53:AD53"/>
    <mergeCell ref="C54:AD54"/>
    <mergeCell ref="C55:E55"/>
    <mergeCell ref="B53:E53"/>
    <mergeCell ref="C56:E56"/>
    <mergeCell ref="C59:E59"/>
    <mergeCell ref="C58:E58"/>
    <mergeCell ref="C57:E57"/>
    <mergeCell ref="C45:E45"/>
    <mergeCell ref="B7:AD7"/>
    <mergeCell ref="C22:E22"/>
    <mergeCell ref="B9:E9"/>
    <mergeCell ref="F12:AD12"/>
    <mergeCell ref="F13:AD13"/>
    <mergeCell ref="C15:E15"/>
    <mergeCell ref="C21:E21"/>
    <mergeCell ref="B10:E10"/>
    <mergeCell ref="B8:E8"/>
    <mergeCell ref="F9:AD9"/>
    <mergeCell ref="F8:AD8"/>
    <mergeCell ref="F10:AD10"/>
    <mergeCell ref="B11:AC11"/>
    <mergeCell ref="B12:E12"/>
    <mergeCell ref="C14:AD14"/>
    <mergeCell ref="B40:E40"/>
    <mergeCell ref="F39:AD39"/>
    <mergeCell ref="B38:AC38"/>
    <mergeCell ref="C43:E43"/>
    <mergeCell ref="C44:E44"/>
    <mergeCell ref="F52:AD52"/>
    <mergeCell ref="C49:E49"/>
    <mergeCell ref="C48:E48"/>
    <mergeCell ref="B52:E52"/>
    <mergeCell ref="B51:AC51"/>
    <mergeCell ref="C50:E50"/>
    <mergeCell ref="C23:E23"/>
    <mergeCell ref="B20:AC20"/>
    <mergeCell ref="C30:E30"/>
    <mergeCell ref="C26:E26"/>
    <mergeCell ref="C47:E47"/>
    <mergeCell ref="C42:E42"/>
    <mergeCell ref="C32:E32"/>
    <mergeCell ref="C29:E29"/>
    <mergeCell ref="C28:E28"/>
    <mergeCell ref="B24:AC24"/>
    <mergeCell ref="B25:C25"/>
    <mergeCell ref="C41:AD41"/>
    <mergeCell ref="C46:E46"/>
    <mergeCell ref="F40:AD40"/>
    <mergeCell ref="C37:E37"/>
    <mergeCell ref="B39:E39"/>
    <mergeCell ref="B1:AD1"/>
    <mergeCell ref="B4:D4"/>
    <mergeCell ref="E5:AD5"/>
    <mergeCell ref="E6:AD6"/>
    <mergeCell ref="B6:D6"/>
    <mergeCell ref="B61:AD61"/>
    <mergeCell ref="C19:E19"/>
    <mergeCell ref="C16:E16"/>
    <mergeCell ref="B13:E13"/>
    <mergeCell ref="B2:AD2"/>
    <mergeCell ref="B3:D3"/>
    <mergeCell ref="B5:D5"/>
    <mergeCell ref="E3:AD3"/>
    <mergeCell ref="E4:AD4"/>
    <mergeCell ref="B33:AC33"/>
    <mergeCell ref="C18:E18"/>
    <mergeCell ref="C27:E27"/>
    <mergeCell ref="D25:AD25"/>
    <mergeCell ref="C31:E31"/>
    <mergeCell ref="C36:E36"/>
    <mergeCell ref="C35:E35"/>
  </mergeCells>
  <printOptions horizontalCentered="1"/>
  <pageMargins left="0.19685039370078741" right="0" top="0.59055118110236227" bottom="0.39370078740157483" header="0.39370078740157483" footer="0.39370078740157483"/>
  <pageSetup scale="44" orientation="landscape" r:id="rId1"/>
  <headerFooter>
    <oddFooter>&amp;C&amp;9PLAN OPERATIVO ANUAL, 2025
&amp;P</oddFooter>
  </headerFooter>
  <rowBreaks count="2" manualBreakCount="2">
    <brk id="23" min="1" max="28" man="1"/>
    <brk id="50"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EJECUCION</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2025-02-05T17:58:34Z</cp:lastPrinted>
  <dcterms:created xsi:type="dcterms:W3CDTF">2019-01-08T14:24:40Z</dcterms:created>
  <dcterms:modified xsi:type="dcterms:W3CDTF">2025-02-05T18:04:16Z</dcterms:modified>
</cp:coreProperties>
</file>