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7JULIO 2024\"/>
    </mc:Choice>
  </mc:AlternateContent>
  <xr:revisionPtr revIDLastSave="0" documentId="8_{01E3E603-F0D4-40BF-9B0B-B37CDFDFD5AF}" xr6:coauthVersionLast="47" xr6:coauthVersionMax="47" xr10:uidLastSave="{00000000-0000-0000-0000-000000000000}"/>
  <bookViews>
    <workbookView xWindow="-120" yWindow="-120" windowWidth="29040" windowHeight="15720" tabRatio="793" activeTab="1" xr2:uid="{00000000-000D-0000-FFFF-FFFF00000000}"/>
  </bookViews>
  <sheets>
    <sheet name="EJECUCION" sheetId="5" r:id="rId1"/>
    <sheet name="EJECUCION MENSUAL" sheetId="1" r:id="rId2"/>
    <sheet name="INCREMENTO" sheetId="6" r:id="rId3"/>
    <sheet name="DECREMENTO -583" sheetId="7" r:id="rId4"/>
  </sheets>
  <calcPr calcId="191029"/>
</workbook>
</file>

<file path=xl/calcChain.xml><?xml version="1.0" encoding="utf-8"?>
<calcChain xmlns="http://schemas.openxmlformats.org/spreadsheetml/2006/main">
  <c r="R21" i="1" l="1"/>
  <c r="R19" i="1" s="1"/>
  <c r="R26" i="1"/>
  <c r="Q21" i="1"/>
  <c r="Q20" i="1"/>
  <c r="Q23" i="1"/>
  <c r="Q26" i="1"/>
  <c r="P21" i="1"/>
  <c r="P23" i="1"/>
  <c r="P26" i="1"/>
  <c r="S19" i="1"/>
  <c r="S20" i="1"/>
  <c r="J24" i="7"/>
  <c r="J23" i="7"/>
  <c r="J22" i="7"/>
  <c r="J21" i="7"/>
  <c r="J20" i="7"/>
  <c r="J19" i="7"/>
  <c r="J18" i="7"/>
  <c r="I17" i="7"/>
  <c r="H17" i="7"/>
  <c r="E10" i="7"/>
  <c r="E9" i="7"/>
  <c r="E8" i="7"/>
  <c r="D6" i="7"/>
  <c r="D5" i="7"/>
  <c r="D4" i="7"/>
  <c r="D3" i="7"/>
  <c r="A2" i="7"/>
  <c r="A1" i="7"/>
  <c r="N21" i="1"/>
  <c r="N19" i="1"/>
  <c r="N26" i="1"/>
  <c r="M26" i="1"/>
  <c r="J23" i="1"/>
  <c r="J21" i="1"/>
  <c r="J19" i="1" s="1"/>
  <c r="J27" i="1"/>
  <c r="L21" i="1"/>
  <c r="L19" i="1" s="1"/>
  <c r="L23" i="1"/>
  <c r="L26" i="1"/>
  <c r="E10" i="6"/>
  <c r="E9" i="6"/>
  <c r="E8" i="6"/>
  <c r="D6" i="6"/>
  <c r="D5" i="6"/>
  <c r="D4" i="6"/>
  <c r="D3" i="6"/>
  <c r="A2" i="6"/>
  <c r="H17" i="6"/>
  <c r="I17" i="6"/>
  <c r="J18" i="6"/>
  <c r="J19" i="6"/>
  <c r="J20" i="6"/>
  <c r="J21" i="6"/>
  <c r="J22" i="6"/>
  <c r="J23" i="6"/>
  <c r="J24" i="6"/>
  <c r="A1" i="6"/>
  <c r="K23" i="1"/>
  <c r="K21" i="1"/>
  <c r="K26" i="1"/>
  <c r="I19" i="1"/>
  <c r="X24" i="5"/>
  <c r="X25" i="5"/>
  <c r="R20" i="1" l="1"/>
  <c r="Q19" i="1"/>
  <c r="P20" i="1"/>
  <c r="J17" i="7"/>
  <c r="N20" i="1"/>
  <c r="M20" i="1"/>
  <c r="M19" i="1"/>
  <c r="L20" i="1"/>
  <c r="J17" i="6"/>
  <c r="K20" i="1"/>
  <c r="V19" i="1"/>
  <c r="W19" i="1" l="1"/>
  <c r="S25" i="5" l="1"/>
  <c r="N25" i="5"/>
  <c r="S24" i="5"/>
  <c r="N24" i="5"/>
  <c r="X23" i="5"/>
  <c r="S23" i="5"/>
  <c r="N23" i="5"/>
  <c r="X22" i="5"/>
  <c r="S22" i="5"/>
  <c r="N22" i="5"/>
  <c r="X21" i="5"/>
  <c r="S21" i="5"/>
  <c r="N21" i="5"/>
  <c r="X20" i="5"/>
  <c r="S20" i="5"/>
  <c r="N20" i="5"/>
  <c r="X19" i="5"/>
  <c r="S19" i="5"/>
  <c r="N19" i="5"/>
  <c r="W18" i="5"/>
  <c r="V18" i="5"/>
  <c r="U18" i="5"/>
  <c r="T18" i="5"/>
  <c r="R18" i="5"/>
  <c r="Q18" i="5"/>
  <c r="P18" i="5"/>
  <c r="O18" i="5"/>
  <c r="M18" i="5"/>
  <c r="L18" i="5"/>
  <c r="K18" i="5"/>
  <c r="J18" i="5"/>
  <c r="I18" i="5"/>
  <c r="H18" i="5"/>
  <c r="Y25" i="5" l="1"/>
  <c r="Y24" i="5"/>
  <c r="Z24" i="5" s="1"/>
  <c r="Y23" i="5"/>
  <c r="Z23" i="5" s="1"/>
  <c r="Y22" i="5"/>
  <c r="Z22" i="5" s="1"/>
  <c r="Y21" i="5"/>
  <c r="Z21" i="5" s="1"/>
  <c r="Y20" i="5"/>
  <c r="Z20" i="5" s="1"/>
  <c r="S18" i="5"/>
  <c r="N18" i="5"/>
  <c r="X18" i="5"/>
  <c r="Y19" i="5"/>
  <c r="Z19" i="5" s="1"/>
  <c r="X19" i="1"/>
  <c r="U19" i="1"/>
  <c r="P19" i="1"/>
  <c r="K19" i="1"/>
  <c r="Y18" i="5" l="1"/>
  <c r="Z18" i="5" s="1"/>
  <c r="Y19" i="1"/>
  <c r="T23" i="1" l="1"/>
  <c r="T22" i="1"/>
  <c r="T21" i="1"/>
  <c r="T20" i="1" l="1"/>
  <c r="T19" i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<sst xmlns="http://schemas.openxmlformats.org/spreadsheetml/2006/main" count="223" uniqueCount="89">
  <si>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</si>
  <si>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</si>
  <si>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</si>
  <si>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</si>
  <si>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</si>
  <si>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</si>
  <si>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</si>
  <si>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</si>
  <si>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</si>
  <si>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</si>
  <si>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</si>
  <si>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</si>
  <si>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</si>
  <si>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</si>
  <si>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</si>
  <si>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</si>
  <si>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</si>
  <si>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</si>
  <si>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</si>
  <si>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</si>
  <si>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</si>
  <si>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</si>
  <si>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</si>
  <si>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</si>
  <si>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</si>
  <si>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</si>
  <si>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</si>
  <si>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</si>
  <si>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</si>
  <si>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</si>
  <si>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</si>
  <si>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</si>
  <si>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</si>
  <si>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</si>
  <si>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</si>
  <si>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>AVANCE FÍSICO 2DO. CUATRIMESTRE</t>
  </si>
  <si>
    <t xml:space="preserve">AVANCE FÍSICO 3ER. CUATRIMESTRE </t>
  </si>
  <si>
    <t xml:space="preserve">AVANCE FÍSICO 1ER. CUATRIMESTRE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</si>
  <si>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</si>
  <si>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</si>
  <si>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</si>
  <si>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</si>
  <si>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</si>
  <si>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</si>
  <si>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</si>
  <si>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</si>
  <si>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</si>
  <si>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</si>
  <si>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</si>
  <si>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</si>
  <si>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</si>
  <si>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</si>
  <si>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</si>
  <si>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</si>
  <si>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</si>
  <si>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</si>
  <si>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</si>
  <si>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</si>
  <si>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 xml:space="preserve"> Para el 2023 se ha incrementado en  21.0 puntos porcentuales el número de personas individuales y jurídicas beneficiadas con servicios registrales  (Línea base de 120,008 en 2019 a 145,210 en 2023).</t>
  </si>
  <si>
    <t xml:space="preserve">Vinculación Institucional 
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 ,competitividad y prosperidad 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</si>
  <si>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</si>
  <si>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</si>
  <si>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 xml:space="preserve">        MINISTERIO DE ECONOMÍA 
         PLAN OPERATIVO ANUAL 2023</t>
  </si>
  <si>
    <t>PRESUPUESTO VIGENTE 2023     EN  Q.</t>
  </si>
  <si>
    <t>Personas individuales y jurídicas beneficiadas con
títulos de derechos de propiedad intelectual</t>
  </si>
  <si>
    <t>MATRIZ DE PLANIFICACIÓN, POA 2024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</si>
  <si>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</si>
  <si>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</si>
  <si>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</si>
  <si>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</si>
  <si>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</si>
  <si>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</si>
  <si>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</si>
  <si>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</si>
  <si>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 xml:space="preserve"> 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</si>
  <si>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MODIFICACIÓN</t>
  </si>
  <si>
    <t xml:space="preserve">META VIGENTE </t>
  </si>
  <si>
    <t>JUSTIFICACIÓN</t>
  </si>
  <si>
    <t>Personas individuales y jurídicas beneficiadas con  servicios de registro de  patentes comerciales y títulos de propiedad intelectual.</t>
  </si>
  <si>
    <t>Personas individuales y jurídicas beneficiadas con títulos de derechos de propiedad intelectual.</t>
  </si>
  <si>
    <t xml:space="preserve">Persona </t>
  </si>
  <si>
    <t>Busquedas</t>
  </si>
  <si>
    <t>PRESUPUESTO APROBADO AÑO 2,023   DECRETO 54-2022</t>
  </si>
  <si>
    <t>Se solicita el incremento de metas derivado que el presupuesto solicitado en el anteproyecto de presupuesto para el periodo fiscal 2024 fue de Q.18,000,000.00 y el aprobado es de  Q.19,252,732.00 por lo cual es necesario readecuar las metas con el plan presupuesto.</t>
  </si>
  <si>
    <t>Se solicita el incremento de las acciones de Busquedas derivado que existe un incremento  de usuarios que verifican que Signos Disitintivos se encuentran registrados y poder presentar sus solicitudes.</t>
  </si>
  <si>
    <t xml:space="preserve">32.87% DE EJECUCIÓN </t>
  </si>
  <si>
    <t>Se solicita el decremento de metas derivado que pra el periodo fiscal 2024 no se puede ejecutar el 100% del presupuesto en fuente 32 para el ejercicio fiscal 2024, por no contar con suficiente saldo por tal motivo se pone a disposición el espacio presupuestario para uso de otras Unidades Ejecutoras del Ministerio de Economia.</t>
  </si>
  <si>
    <t>38.02% DE EJECUCIÓN FINANCIERA Y FÍSICA</t>
  </si>
  <si>
    <t>RPI-MET-7-JULIO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</si>
</sst>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sz val="8"/>
      <color indexed="8"/>
      <name val="Times New Roman"/>
      <family val="1"/>
    </font>
    <font>
      <b/>
      <i/>
      <sz val="10"/>
      <color theme="1"/>
      <name val="Candara"/>
      <family val="2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6"/>
      <color rgb="FFFFFFFF"/>
      <name val="Times New Roman"/>
      <family val="1"/>
    </font>
    <font>
      <b/>
      <i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rgb="FF000000"/>
      <name val="Candara"/>
      <family val="2"/>
    </font>
    <font>
      <b/>
      <sz val="14"/>
      <color rgb="FFFFFFFF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24406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4" tint="0.39997558519241921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226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2" fillId="2" borderId="1" xfId="2" applyFont="1" applyFill="1" applyBorder="1" applyAlignment="1">
      <alignment horizontal="center" vertical="center" wrapText="1"/>
    </xf>
    <xf numFmtId="0" fontId="33" fillId="3" borderId="7" xfId="1" applyFont="1" applyFill="1" applyBorder="1" applyAlignment="1">
      <alignment horizontal="center" vertical="center" wrapText="1"/>
    </xf>
    <xf numFmtId="0" fontId="33" fillId="3" borderId="13" xfId="1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 wrapText="1"/>
    </xf>
    <xf numFmtId="0" fontId="33" fillId="3" borderId="6" xfId="1" applyFont="1" applyFill="1" applyBorder="1" applyAlignment="1">
      <alignment horizontal="center" vertical="center" wrapText="1"/>
    </xf>
    <xf numFmtId="0" fontId="34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5" fillId="2" borderId="10" xfId="0" applyFont="1" applyFill="1" applyBorder="1" applyAlignment="1">
      <alignment horizontal="justify" vertical="top" wrapText="1"/>
    </xf>
    <xf numFmtId="0" fontId="35" fillId="2" borderId="11" xfId="0" applyFont="1" applyFill="1" applyBorder="1" applyAlignment="1">
      <alignment horizontal="justify" vertical="top" wrapText="1"/>
    </xf>
    <xf numFmtId="0" fontId="35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6" fillId="2" borderId="1" xfId="4" applyFont="1" applyFill="1" applyBorder="1" applyAlignment="1">
      <alignment horizontal="justify" vertical="top" wrapText="1"/>
    </xf>
    <xf numFmtId="0" fontId="37" fillId="2" borderId="1" xfId="0" applyFont="1" applyFill="1" applyBorder="1" applyAlignment="1">
      <alignment horizontal="justify" vertical="top" wrapText="1"/>
    </xf>
    <xf numFmtId="0" fontId="9" fillId="14" borderId="1" xfId="1" applyFont="1" applyFill="1" applyBorder="1" applyAlignment="1">
      <alignment horizontal="left" vertical="center" wrapText="1"/>
    </xf>
    <xf numFmtId="0" fontId="17" fillId="13" borderId="1" xfId="0" applyFont="1" applyFill="1" applyBorder="1" applyAlignment="1">
      <alignment horizontal="left" vertical="top" wrapText="1"/>
    </xf>
    <xf numFmtId="0" fontId="14" fillId="13" borderId="3" xfId="0" applyFont="1" applyFill="1" applyBorder="1" applyAlignment="1">
      <alignment horizontal="justify" vertical="top" wrapText="1"/>
    </xf>
    <xf numFmtId="3" fontId="14" fillId="13" borderId="1" xfId="1" applyNumberFormat="1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/>
    </xf>
    <xf numFmtId="3" fontId="5" fillId="13" borderId="1" xfId="0" applyNumberFormat="1" applyFont="1" applyFill="1" applyBorder="1" applyAlignment="1">
      <alignment horizontal="center" vertical="top"/>
    </xf>
    <xf numFmtId="0" fontId="3" fillId="13" borderId="3" xfId="0" applyFont="1" applyFill="1" applyBorder="1" applyAlignment="1">
      <alignment horizontal="center" vertical="top"/>
    </xf>
    <xf numFmtId="0" fontId="3" fillId="13" borderId="1" xfId="4" applyFont="1" applyFill="1" applyBorder="1" applyAlignment="1">
      <alignment horizontal="justify" vertical="top" wrapText="1"/>
    </xf>
    <xf numFmtId="3" fontId="3" fillId="13" borderId="1" xfId="0" applyNumberFormat="1" applyFont="1" applyFill="1" applyBorder="1" applyAlignment="1">
      <alignment horizontal="center" vertical="top"/>
    </xf>
    <xf numFmtId="0" fontId="43" fillId="11" borderId="0" xfId="1" applyFont="1" applyFill="1" applyAlignment="1">
      <alignment horizontal="center"/>
    </xf>
    <xf numFmtId="0" fontId="38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31" fillId="9" borderId="3" xfId="1" applyFont="1" applyFill="1" applyBorder="1" applyAlignment="1">
      <alignment horizontal="left" vertical="center" wrapText="1"/>
    </xf>
    <xf numFmtId="0" fontId="31" fillId="9" borderId="5" xfId="1" applyFont="1" applyFill="1" applyBorder="1" applyAlignment="1">
      <alignment horizontal="left" vertical="center" wrapText="1"/>
    </xf>
    <xf numFmtId="0" fontId="31" fillId="9" borderId="4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justify" vertical="justify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justify" vertical="justify" wrapText="1"/>
    </xf>
    <xf numFmtId="0" fontId="17" fillId="5" borderId="5" xfId="0" applyFont="1" applyFill="1" applyBorder="1" applyAlignment="1">
      <alignment horizontal="justify" vertical="justify" wrapText="1"/>
    </xf>
    <xf numFmtId="0" fontId="17" fillId="5" borderId="4" xfId="0" applyFont="1" applyFill="1" applyBorder="1" applyAlignment="1">
      <alignment horizontal="justify" vertical="justify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1" xfId="1" applyFont="1" applyBorder="1" applyAlignment="1">
      <alignment horizontal="left" vertical="center" wrapText="1"/>
    </xf>
    <xf numFmtId="0" fontId="30" fillId="2" borderId="3" xfId="0" applyFont="1" applyFill="1" applyBorder="1" applyAlignment="1">
      <alignment horizontal="justify" vertical="justify" wrapText="1"/>
    </xf>
    <xf numFmtId="0" fontId="30" fillId="2" borderId="5" xfId="0" applyFont="1" applyFill="1" applyBorder="1" applyAlignment="1">
      <alignment horizontal="justify" vertical="justify" wrapText="1"/>
    </xf>
    <xf numFmtId="0" fontId="30" fillId="2" borderId="4" xfId="0" applyFont="1" applyFill="1" applyBorder="1" applyAlignment="1">
      <alignment horizontal="justify" vertical="justify" wrapText="1"/>
    </xf>
    <xf numFmtId="0" fontId="19" fillId="0" borderId="1" xfId="1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justify" vertical="justify" wrapText="1"/>
    </xf>
    <xf numFmtId="0" fontId="18" fillId="0" borderId="1" xfId="1" applyFont="1" applyBorder="1" applyAlignment="1">
      <alignment horizontal="left" vertical="top" wrapText="1"/>
    </xf>
    <xf numFmtId="0" fontId="29" fillId="7" borderId="6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left" vertical="justify" wrapText="1"/>
    </xf>
    <xf numFmtId="0" fontId="30" fillId="2" borderId="11" xfId="0" applyFont="1" applyFill="1" applyBorder="1" applyAlignment="1">
      <alignment horizontal="left" vertical="justify" wrapText="1"/>
    </xf>
    <xf numFmtId="0" fontId="30" fillId="2" borderId="12" xfId="0" applyFont="1" applyFill="1" applyBorder="1" applyAlignment="1">
      <alignment horizontal="left" vertical="justify" wrapText="1"/>
    </xf>
    <xf numFmtId="0" fontId="30" fillId="2" borderId="9" xfId="0" applyFont="1" applyFill="1" applyBorder="1" applyAlignment="1">
      <alignment horizontal="left" vertical="justify" wrapText="1"/>
    </xf>
    <xf numFmtId="0" fontId="30" fillId="2" borderId="2" xfId="0" applyFont="1" applyFill="1" applyBorder="1" applyAlignment="1">
      <alignment horizontal="left" vertical="justify" wrapText="1"/>
    </xf>
    <xf numFmtId="0" fontId="30" fillId="2" borderId="8" xfId="0" applyFont="1" applyFill="1" applyBorder="1" applyAlignment="1">
      <alignment horizontal="left" vertical="justify" wrapText="1"/>
    </xf>
    <xf numFmtId="0" fontId="35" fillId="2" borderId="3" xfId="0" applyFont="1" applyFill="1" applyBorder="1" applyAlignment="1">
      <alignment horizontal="justify" vertical="top" wrapText="1"/>
    </xf>
    <xf numFmtId="0" fontId="35" fillId="2" borderId="5" xfId="0" applyFont="1" applyFill="1" applyBorder="1" applyAlignment="1">
      <alignment horizontal="justify" vertical="top" wrapText="1"/>
    </xf>
    <xf numFmtId="0" fontId="35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  <xf numFmtId="0" fontId="38" fillId="7" borderId="9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9" fillId="13" borderId="3" xfId="1" applyFont="1" applyFill="1" applyBorder="1" applyAlignment="1">
      <alignment horizontal="left" vertical="center" wrapText="1"/>
    </xf>
    <xf numFmtId="0" fontId="19" fillId="13" borderId="5" xfId="1" applyFont="1" applyFill="1" applyBorder="1" applyAlignment="1">
      <alignment horizontal="left" vertical="center" wrapText="1"/>
    </xf>
    <xf numFmtId="0" fontId="19" fillId="13" borderId="4" xfId="1" applyFont="1" applyFill="1" applyBorder="1" applyAlignment="1">
      <alignment horizontal="left" vertical="center" wrapText="1"/>
    </xf>
    <xf numFmtId="0" fontId="17" fillId="13" borderId="3" xfId="0" applyFont="1" applyFill="1" applyBorder="1" applyAlignment="1">
      <alignment horizontal="left" vertical="top" wrapText="1"/>
    </xf>
    <xf numFmtId="0" fontId="17" fillId="13" borderId="5" xfId="0" applyFont="1" applyFill="1" applyBorder="1" applyAlignment="1">
      <alignment horizontal="left" vertical="top" wrapText="1"/>
    </xf>
    <xf numFmtId="0" fontId="17" fillId="13" borderId="4" xfId="0" applyFont="1" applyFill="1" applyBorder="1" applyAlignment="1">
      <alignment horizontal="left" vertical="top" wrapText="1"/>
    </xf>
    <xf numFmtId="0" fontId="18" fillId="0" borderId="3" xfId="1" applyFont="1" applyBorder="1" applyAlignment="1">
      <alignment horizontal="left" vertical="top" wrapText="1"/>
    </xf>
    <xf numFmtId="0" fontId="18" fillId="0" borderId="5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21" fillId="13" borderId="5" xfId="0" applyFont="1" applyFill="1" applyBorder="1" applyAlignment="1">
      <alignment horizontal="left" vertical="top" wrapText="1"/>
    </xf>
    <xf numFmtId="0" fontId="21" fillId="13" borderId="4" xfId="0" applyFont="1" applyFill="1" applyBorder="1" applyAlignment="1">
      <alignment horizontal="left" vertical="top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30" fillId="13" borderId="3" xfId="0" applyFont="1" applyFill="1" applyBorder="1" applyAlignment="1">
      <alignment horizontal="left" vertical="center" wrapText="1"/>
    </xf>
    <xf numFmtId="0" fontId="30" fillId="13" borderId="5" xfId="0" applyFont="1" applyFill="1" applyBorder="1" applyAlignment="1">
      <alignment horizontal="left" vertical="center" wrapText="1"/>
    </xf>
    <xf numFmtId="0" fontId="30" fillId="13" borderId="4" xfId="0" applyFont="1" applyFill="1" applyBorder="1" applyAlignment="1">
      <alignment horizontal="left" vertical="center" wrapText="1"/>
    </xf>
    <xf numFmtId="0" fontId="40" fillId="14" borderId="5" xfId="1" applyFont="1" applyFill="1" applyBorder="1" applyAlignment="1">
      <alignment horizontal="left" vertical="center" wrapText="1"/>
    </xf>
    <xf numFmtId="0" fontId="40" fillId="14" borderId="4" xfId="1" applyFont="1" applyFill="1" applyBorder="1" applyAlignment="1">
      <alignment horizontal="left" vertical="center" wrapText="1"/>
    </xf>
    <xf numFmtId="0" fontId="41" fillId="13" borderId="3" xfId="0" applyFont="1" applyFill="1" applyBorder="1" applyAlignment="1">
      <alignment vertical="top" wrapText="1"/>
    </xf>
    <xf numFmtId="0" fontId="41" fillId="13" borderId="5" xfId="0" applyFont="1" applyFill="1" applyBorder="1" applyAlignment="1">
      <alignment vertical="top" wrapText="1"/>
    </xf>
    <xf numFmtId="0" fontId="41" fillId="13" borderId="4" xfId="0" applyFont="1" applyFill="1" applyBorder="1" applyAlignment="1">
      <alignment vertical="top" wrapText="1"/>
    </xf>
    <xf numFmtId="0" fontId="39" fillId="12" borderId="3" xfId="1" applyFont="1" applyFill="1" applyBorder="1" applyAlignment="1">
      <alignment horizontal="center" vertical="center" wrapText="1"/>
    </xf>
    <xf numFmtId="0" fontId="39" fillId="12" borderId="5" xfId="1" applyFont="1" applyFill="1" applyBorder="1" applyAlignment="1">
      <alignment horizontal="center" vertical="center" wrapText="1"/>
    </xf>
    <xf numFmtId="0" fontId="39" fillId="12" borderId="4" xfId="1" applyFont="1" applyFill="1" applyBorder="1" applyAlignment="1">
      <alignment horizontal="center" vertical="center" wrapText="1"/>
    </xf>
    <xf numFmtId="0" fontId="39" fillId="18" borderId="3" xfId="1" applyFont="1" applyFill="1" applyBorder="1" applyAlignment="1">
      <alignment horizontal="center" vertical="center" wrapText="1"/>
    </xf>
    <xf numFmtId="0" fontId="39" fillId="18" borderId="5" xfId="1" applyFont="1" applyFill="1" applyBorder="1" applyAlignment="1">
      <alignment horizontal="center" vertical="center" wrapText="1"/>
    </xf>
    <xf numFmtId="0" fontId="39" fillId="18" borderId="4" xfId="1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left" vertical="center" wrapText="1"/>
    </xf>
    <xf numFmtId="0" fontId="19" fillId="13" borderId="5" xfId="0" applyFont="1" applyFill="1" applyBorder="1" applyAlignment="1">
      <alignment horizontal="left" vertical="center" wrapText="1"/>
    </xf>
    <xf numFmtId="0" fontId="19" fillId="13" borderId="4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1" fillId="13" borderId="4" xfId="0" applyFont="1" applyFill="1" applyBorder="1" applyAlignment="1">
      <alignment horizontal="left" vertical="center" wrapText="1"/>
    </xf>
    <xf numFmtId="0" fontId="4" fillId="16" borderId="6" xfId="1" applyFill="1" applyBorder="1" applyAlignment="1">
      <alignment horizontal="center"/>
    </xf>
    <xf numFmtId="0" fontId="4" fillId="16" borderId="7" xfId="1" applyFill="1" applyBorder="1" applyAlignment="1">
      <alignment horizontal="center"/>
    </xf>
    <xf numFmtId="0" fontId="4" fillId="16" borderId="15" xfId="1" applyFill="1" applyBorder="1" applyAlignment="1">
      <alignment horizontal="center"/>
    </xf>
    <xf numFmtId="0" fontId="42" fillId="17" borderId="10" xfId="1" applyFont="1" applyFill="1" applyBorder="1" applyAlignment="1">
      <alignment horizontal="center" vertical="center" wrapText="1"/>
    </xf>
    <xf numFmtId="0" fontId="42" fillId="17" borderId="11" xfId="1" applyFont="1" applyFill="1" applyBorder="1" applyAlignment="1">
      <alignment horizontal="center" vertical="center" wrapText="1"/>
    </xf>
    <xf numFmtId="0" fontId="42" fillId="17" borderId="12" xfId="1" applyFont="1" applyFill="1" applyBorder="1" applyAlignment="1">
      <alignment horizontal="center" vertical="center" wrapText="1"/>
    </xf>
    <xf numFmtId="0" fontId="42" fillId="17" borderId="13" xfId="1" applyFont="1" applyFill="1" applyBorder="1" applyAlignment="1">
      <alignment horizontal="center" vertical="center" wrapText="1"/>
    </xf>
    <xf numFmtId="0" fontId="42" fillId="17" borderId="0" xfId="1" applyFont="1" applyFill="1" applyAlignment="1">
      <alignment horizontal="center" vertical="center" wrapText="1"/>
    </xf>
    <xf numFmtId="0" fontId="42" fillId="17" borderId="14" xfId="1" applyFont="1" applyFill="1" applyBorder="1" applyAlignment="1">
      <alignment horizontal="center" vertical="center" wrapText="1"/>
    </xf>
    <xf numFmtId="0" fontId="42" fillId="17" borderId="9" xfId="1" applyFont="1" applyFill="1" applyBorder="1" applyAlignment="1">
      <alignment horizontal="center" vertical="center" wrapText="1"/>
    </xf>
    <xf numFmtId="0" fontId="42" fillId="17" borderId="2" xfId="1" applyFont="1" applyFill="1" applyBorder="1" applyAlignment="1">
      <alignment horizontal="center" vertical="center" wrapText="1"/>
    </xf>
    <xf numFmtId="0" fontId="42" fillId="17" borderId="8" xfId="1" applyFont="1" applyFill="1" applyBorder="1" applyAlignment="1">
      <alignment horizontal="center" vertical="center" wrapText="1"/>
    </xf>
    <xf numFmtId="0" fontId="42" fillId="17" borderId="6" xfId="1" applyFont="1" applyFill="1" applyBorder="1" applyAlignment="1">
      <alignment horizontal="center" vertical="center" wrapText="1"/>
    </xf>
    <xf numFmtId="0" fontId="42" fillId="17" borderId="7" xfId="1" applyFont="1" applyFill="1" applyBorder="1" applyAlignment="1">
      <alignment horizontal="center" vertical="center" wrapText="1"/>
    </xf>
    <xf numFmtId="0" fontId="42" fillId="17" borderId="15" xfId="1" applyFont="1" applyFill="1" applyBorder="1" applyAlignment="1">
      <alignment horizontal="center" vertical="center" wrapText="1"/>
    </xf>
    <xf numFmtId="0" fontId="42" fillId="17" borderId="21" xfId="1" applyFont="1" applyFill="1" applyBorder="1" applyAlignment="1">
      <alignment horizontal="center" vertical="center" wrapText="1"/>
    </xf>
    <xf numFmtId="0" fontId="42" fillId="17" borderId="16" xfId="1" applyFont="1" applyFill="1" applyBorder="1" applyAlignment="1">
      <alignment horizontal="center" vertical="center" wrapText="1"/>
    </xf>
    <xf numFmtId="0" fontId="42" fillId="17" borderId="17" xfId="1" applyFont="1" applyFill="1" applyBorder="1" applyAlignment="1">
      <alignment horizontal="center" vertical="center" wrapText="1"/>
    </xf>
    <xf numFmtId="0" fontId="42" fillId="17" borderId="18" xfId="1" applyFont="1" applyFill="1" applyBorder="1" applyAlignment="1">
      <alignment horizontal="center" vertical="center" wrapText="1"/>
    </xf>
    <xf numFmtId="0" fontId="42" fillId="17" borderId="19" xfId="1" applyFont="1" applyFill="1" applyBorder="1" applyAlignment="1">
      <alignment horizontal="center" vertical="center" wrapText="1"/>
    </xf>
    <xf numFmtId="0" fontId="42" fillId="17" borderId="20" xfId="1" applyFont="1" applyFill="1" applyBorder="1" applyAlignment="1">
      <alignment horizontal="center" vertical="center" wrapText="1"/>
    </xf>
    <xf numFmtId="0" fontId="9" fillId="14" borderId="3" xfId="1" applyFont="1" applyFill="1" applyBorder="1" applyAlignment="1">
      <alignment horizontal="left" vertical="center" wrapText="1"/>
    </xf>
    <xf numFmtId="0" fontId="9" fillId="14" borderId="5" xfId="1" applyFont="1" applyFill="1" applyBorder="1" applyAlignment="1">
      <alignment horizontal="left" vertical="center" wrapText="1"/>
    </xf>
    <xf numFmtId="0" fontId="9" fillId="14" borderId="4" xfId="1" applyFont="1" applyFill="1" applyBorder="1" applyAlignment="1">
      <alignment horizontal="left" vertical="center" wrapText="1"/>
    </xf>
    <xf numFmtId="0" fontId="17" fillId="15" borderId="3" xfId="1" applyFont="1" applyFill="1" applyBorder="1" applyAlignment="1">
      <alignment horizontal="left" vertical="center" wrapText="1"/>
    </xf>
    <xf numFmtId="0" fontId="17" fillId="15" borderId="5" xfId="1" applyFont="1" applyFill="1" applyBorder="1" applyAlignment="1">
      <alignment horizontal="left" vertical="center" wrapText="1"/>
    </xf>
    <xf numFmtId="0" fontId="17" fillId="15" borderId="4" xfId="1" applyFont="1" applyFill="1" applyBorder="1" applyAlignment="1">
      <alignment horizontal="left" vertical="center" wrapText="1"/>
    </xf>
    <xf numFmtId="0" fontId="17" fillId="15" borderId="3" xfId="0" applyFont="1" applyFill="1" applyBorder="1" applyAlignment="1">
      <alignment horizontal="left" vertical="top" wrapText="1"/>
    </xf>
    <xf numFmtId="0" fontId="17" fillId="15" borderId="5" xfId="0" applyFont="1" applyFill="1" applyBorder="1" applyAlignment="1">
      <alignment horizontal="left" vertical="top" wrapText="1"/>
    </xf>
    <xf numFmtId="0" fontId="17" fillId="15" borderId="4" xfId="0" applyFont="1" applyFill="1" applyBorder="1" applyAlignment="1">
      <alignment horizontal="left" vertical="top" wrapText="1"/>
    </xf>
    <xf numFmtId="4" fontId="44" fillId="13" borderId="6" xfId="1" applyNumberFormat="1" applyFont="1" applyFill="1" applyBorder="1" applyAlignment="1">
      <alignment horizontal="center" vertical="center" wrapText="1"/>
    </xf>
    <xf numFmtId="4" fontId="44" fillId="13" borderId="7" xfId="1" applyNumberFormat="1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justify" vertical="top" wrapText="1"/>
    </xf>
    <xf numFmtId="0" fontId="12" fillId="13" borderId="5" xfId="0" applyFont="1" applyFill="1" applyBorder="1" applyAlignment="1">
      <alignment horizontal="justify" vertical="top" wrapText="1"/>
    </xf>
    <xf numFmtId="0" fontId="12" fillId="13" borderId="4" xfId="0" applyFont="1" applyFill="1" applyBorder="1" applyAlignment="1">
      <alignment horizontal="justify" vertical="top" wrapText="1"/>
    </xf>
    <xf numFmtId="0" fontId="11" fillId="13" borderId="3" xfId="1" applyFont="1" applyFill="1" applyBorder="1" applyAlignment="1">
      <alignment horizontal="center" vertical="top" wrapText="1"/>
    </xf>
    <xf numFmtId="0" fontId="11" fillId="13" borderId="5" xfId="1" applyFont="1" applyFill="1" applyBorder="1" applyAlignment="1">
      <alignment horizontal="center" vertical="top" wrapText="1"/>
    </xf>
    <xf numFmtId="0" fontId="11" fillId="13" borderId="4" xfId="1" applyFont="1" applyFill="1" applyBorder="1" applyAlignment="1">
      <alignment horizontal="center" vertical="top" wrapText="1"/>
    </xf>
    <xf numFmtId="4" fontId="45" fillId="13" borderId="7" xfId="1" applyNumberFormat="1" applyFont="1" applyFill="1" applyBorder="1" applyAlignment="1">
      <alignment horizontal="center" vertical="top" wrapText="1"/>
    </xf>
    <xf numFmtId="4" fontId="45" fillId="13" borderId="15" xfId="1" applyNumberFormat="1" applyFont="1" applyFill="1" applyBorder="1" applyAlignment="1">
      <alignment horizontal="center" vertical="top" wrapText="1"/>
    </xf>
    <xf numFmtId="0" fontId="43" fillId="11" borderId="3" xfId="1" applyFont="1" applyFill="1" applyBorder="1" applyAlignment="1">
      <alignment horizontal="left"/>
    </xf>
    <xf numFmtId="0" fontId="43" fillId="11" borderId="5" xfId="1" applyFont="1" applyFill="1" applyBorder="1" applyAlignment="1">
      <alignment horizontal="left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1F8F-8AC7-4194-A896-44843B5FE15B}">
  <dimension ref="A1:AB26"/>
  <sheetViews>
    <sheetView topLeftCell="B10" workbookViewId="0">
      <selection activeCell="AE21" sqref="AE21"/>
    </sheetView>
  </sheetViews>
  <sheetFormatPr baseColWidth="10" defaultRowHeight="15" x14ac:dyDescent="0.25"/>
  <cols>
    <col min="1" max="1" width="5.42578125" customWidth="1"/>
    <col min="2" max="2" width="12.28515625" customWidth="1"/>
    <col min="3" max="3" width="2.85546875" customWidth="1"/>
    <col min="4" max="4" width="5.5703125" customWidth="1"/>
    <col min="5" max="5" width="23" customWidth="1"/>
    <col min="6" max="6" width="19.7109375" customWidth="1"/>
    <col min="7" max="7" width="9.5703125" customWidth="1"/>
    <col min="8" max="9" width="8.5703125" customWidth="1"/>
    <col min="10" max="11" width="6" hidden="1" customWidth="1"/>
    <col min="12" max="12" width="6.42578125" hidden="1" customWidth="1"/>
    <col min="13" max="13" width="6" hidden="1" customWidth="1"/>
    <col min="14" max="14" width="14" hidden="1" customWidth="1"/>
    <col min="15" max="15" width="7" customWidth="1"/>
    <col min="16" max="16" width="5.85546875" customWidth="1"/>
    <col min="17" max="17" width="6.5703125" customWidth="1"/>
    <col min="18" max="18" width="6.42578125" customWidth="1"/>
    <col min="19" max="19" width="14.140625" customWidth="1"/>
    <col min="20" max="21" width="6.5703125" hidden="1" customWidth="1"/>
    <col min="22" max="22" width="6.7109375" hidden="1" customWidth="1"/>
    <col min="23" max="23" width="6.85546875" hidden="1" customWidth="1"/>
    <col min="24" max="24" width="13.140625" hidden="1" customWidth="1"/>
    <col min="25" max="26" width="12.28515625" customWidth="1"/>
    <col min="27" max="27" width="14.5703125" customWidth="1"/>
    <col min="28" max="28" width="17" customWidth="1"/>
  </cols>
  <sheetData>
    <row r="1" spans="1:28" ht="20.25" customHeight="1" x14ac:dyDescent="0.25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18.75" customHeight="1" x14ac:dyDescent="0.25">
      <c r="A2" s="112" t="s">
        <v>65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1:28" ht="18.75" customHeight="1" x14ac:dyDescent="0.25">
      <c r="A3" s="112" t="s">
        <v>47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28" ht="15" customHeight="1" x14ac:dyDescent="0.25">
      <c r="A4" s="104" t="s">
        <v>44</v>
      </c>
      <c r="B4" s="104"/>
      <c r="C4" s="104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</row>
    <row r="5" spans="1:28" ht="15" customHeight="1" x14ac:dyDescent="0.25">
      <c r="A5" s="110" t="s">
        <v>45</v>
      </c>
      <c r="B5" s="110"/>
      <c r="C5" s="110"/>
      <c r="D5" s="109" t="s">
        <v>1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5" customHeight="1" x14ac:dyDescent="0.25">
      <c r="A6" s="100" t="s">
        <v>46</v>
      </c>
      <c r="B6" s="100"/>
      <c r="C6" s="100"/>
      <c r="D6" s="101" t="s">
        <v>26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</row>
    <row r="7" spans="1:28" ht="231.75" customHeight="1" x14ac:dyDescent="0.25">
      <c r="A7" s="104" t="s">
        <v>2</v>
      </c>
      <c r="B7" s="104"/>
      <c r="C7" s="104"/>
      <c r="D7" s="105" t="s">
        <v>59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7"/>
    </row>
    <row r="8" spans="1:28" ht="15" customHeight="1" x14ac:dyDescent="0.25">
      <c r="A8" s="108" t="s">
        <v>27</v>
      </c>
      <c r="B8" s="108"/>
      <c r="C8" s="108"/>
      <c r="D8" s="109" t="s">
        <v>57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9.5" customHeight="1" x14ac:dyDescent="0.25">
      <c r="A9" s="76" t="s">
        <v>49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1:28" ht="15.75" customHeight="1" x14ac:dyDescent="0.25">
      <c r="A10" s="79" t="s">
        <v>38</v>
      </c>
      <c r="B10" s="79"/>
      <c r="C10" s="79"/>
      <c r="D10" s="79"/>
      <c r="E10" s="80" t="s">
        <v>48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</row>
    <row r="11" spans="1:28" ht="15.75" customHeight="1" x14ac:dyDescent="0.25">
      <c r="A11" s="83" t="s">
        <v>28</v>
      </c>
      <c r="B11" s="83"/>
      <c r="C11" s="83"/>
      <c r="D11" s="83"/>
      <c r="E11" s="84" t="s">
        <v>58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</row>
    <row r="12" spans="1:28" ht="15.75" customHeight="1" x14ac:dyDescent="0.25">
      <c r="A12" s="85" t="s">
        <v>50</v>
      </c>
      <c r="B12" s="86"/>
      <c r="C12" s="86"/>
      <c r="D12" s="87"/>
      <c r="E12" s="88" t="s">
        <v>51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90"/>
    </row>
    <row r="13" spans="1:28" ht="15.75" customHeight="1" x14ac:dyDescent="0.25">
      <c r="A13" s="91" t="s">
        <v>42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40"/>
    </row>
    <row r="14" spans="1:28" ht="15.75" customHeight="1" x14ac:dyDescent="0.25">
      <c r="A14" s="93" t="s">
        <v>39</v>
      </c>
      <c r="B14" s="93"/>
      <c r="C14" s="93"/>
      <c r="D14" s="93"/>
      <c r="E14" s="94" t="s">
        <v>61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6"/>
    </row>
    <row r="15" spans="1:28" ht="15.75" customHeight="1" x14ac:dyDescent="0.25">
      <c r="A15" s="93" t="s">
        <v>40</v>
      </c>
      <c r="B15" s="93"/>
      <c r="C15" s="93"/>
      <c r="D15" s="93"/>
      <c r="E15" s="97" t="s">
        <v>41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9"/>
    </row>
    <row r="16" spans="1:28" ht="15.75" customHeight="1" x14ac:dyDescent="0.25">
      <c r="A16" s="31"/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</row>
    <row r="17" spans="1:28" ht="51" x14ac:dyDescent="0.25">
      <c r="A17" s="34" t="s">
        <v>43</v>
      </c>
      <c r="B17" s="66" t="s">
        <v>29</v>
      </c>
      <c r="C17" s="67"/>
      <c r="D17" s="68"/>
      <c r="E17" s="43" t="s">
        <v>30</v>
      </c>
      <c r="F17" s="44" t="s">
        <v>4</v>
      </c>
      <c r="G17" s="45" t="s">
        <v>3</v>
      </c>
      <c r="H17" s="46" t="s">
        <v>31</v>
      </c>
      <c r="I17" s="46" t="s">
        <v>53</v>
      </c>
      <c r="J17" s="4" t="s">
        <v>5</v>
      </c>
      <c r="K17" s="23" t="s">
        <v>6</v>
      </c>
      <c r="L17" s="4" t="s">
        <v>7</v>
      </c>
      <c r="M17" s="4" t="s">
        <v>8</v>
      </c>
      <c r="N17" s="42" t="s">
        <v>37</v>
      </c>
      <c r="O17" s="5" t="s">
        <v>9</v>
      </c>
      <c r="P17" s="5" t="s">
        <v>10</v>
      </c>
      <c r="Q17" s="5" t="s">
        <v>11</v>
      </c>
      <c r="R17" s="5" t="s">
        <v>12</v>
      </c>
      <c r="S17" s="42" t="s">
        <v>35</v>
      </c>
      <c r="T17" s="5" t="s">
        <v>13</v>
      </c>
      <c r="U17" s="5" t="s">
        <v>14</v>
      </c>
      <c r="V17" s="5" t="s">
        <v>15</v>
      </c>
      <c r="W17" s="5" t="s">
        <v>16</v>
      </c>
      <c r="X17" s="42" t="s">
        <v>36</v>
      </c>
      <c r="Y17" s="32" t="s">
        <v>32</v>
      </c>
      <c r="Z17" s="32" t="s">
        <v>33</v>
      </c>
      <c r="AA17" s="33" t="s">
        <v>63</v>
      </c>
      <c r="AB17" s="32" t="s">
        <v>34</v>
      </c>
    </row>
    <row r="18" spans="1:28" ht="51" x14ac:dyDescent="0.25">
      <c r="A18" s="3"/>
      <c r="B18" s="69"/>
      <c r="C18" s="69"/>
      <c r="D18" s="69"/>
      <c r="E18" s="9" t="s">
        <v>64</v>
      </c>
      <c r="F18" s="11"/>
      <c r="G18" s="7" t="s">
        <v>17</v>
      </c>
      <c r="H18" s="12">
        <f>SUM(H19:H21)</f>
        <v>30000</v>
      </c>
      <c r="I18" s="17">
        <f>+I19+I20+I21</f>
        <v>32088</v>
      </c>
      <c r="J18" s="12">
        <f>+J19+J20+J21</f>
        <v>2827</v>
      </c>
      <c r="K18" s="12">
        <f>+K19+K20+K21</f>
        <v>3406</v>
      </c>
      <c r="L18" s="12">
        <f t="shared" ref="L18:M18" si="0">+L19+L20+L21</f>
        <v>1884</v>
      </c>
      <c r="M18" s="12">
        <f t="shared" si="0"/>
        <v>2430</v>
      </c>
      <c r="N18" s="12">
        <f>SUM(N19:N21)</f>
        <v>10547</v>
      </c>
      <c r="O18" s="12">
        <f t="shared" ref="O18:R18" si="1">+O19+O20+O21</f>
        <v>2565</v>
      </c>
      <c r="P18" s="12">
        <f t="shared" si="1"/>
        <v>2515</v>
      </c>
      <c r="Q18" s="12">
        <f t="shared" si="1"/>
        <v>2515</v>
      </c>
      <c r="R18" s="12">
        <f t="shared" si="1"/>
        <v>2515</v>
      </c>
      <c r="S18" s="12">
        <f>SUM(S19:S21)</f>
        <v>10110</v>
      </c>
      <c r="T18" s="12">
        <f t="shared" ref="T18:W18" si="2">+T19+T20+T21</f>
        <v>2840</v>
      </c>
      <c r="U18" s="12">
        <f t="shared" si="2"/>
        <v>2815</v>
      </c>
      <c r="V18" s="12">
        <f t="shared" si="2"/>
        <v>2815</v>
      </c>
      <c r="W18" s="12">
        <f t="shared" si="2"/>
        <v>2815</v>
      </c>
      <c r="X18" s="12">
        <f>SUM(T18:W18)</f>
        <v>11285</v>
      </c>
      <c r="Y18" s="12">
        <f>SUM(N18+S18+X18)</f>
        <v>31942</v>
      </c>
      <c r="Z18" s="21">
        <f>SUM(Y18/I18)</f>
        <v>0.99545001246571929</v>
      </c>
      <c r="AA18" s="6">
        <v>19252732</v>
      </c>
      <c r="AB18" s="22" t="s">
        <v>85</v>
      </c>
    </row>
    <row r="19" spans="1:28" ht="48" customHeight="1" x14ac:dyDescent="0.25">
      <c r="A19" s="3"/>
      <c r="B19" s="27"/>
      <c r="C19" s="28"/>
      <c r="D19" s="29"/>
      <c r="E19" s="37"/>
      <c r="F19" s="14" t="s">
        <v>19</v>
      </c>
      <c r="G19" s="10" t="s">
        <v>20</v>
      </c>
      <c r="H19" s="24">
        <v>22000</v>
      </c>
      <c r="I19" s="16">
        <v>23088</v>
      </c>
      <c r="J19" s="11">
        <v>1362</v>
      </c>
      <c r="K19" s="11">
        <v>2304</v>
      </c>
      <c r="L19" s="11">
        <v>1085</v>
      </c>
      <c r="M19" s="11">
        <v>1689</v>
      </c>
      <c r="N19" s="11">
        <f t="shared" ref="N19:N25" si="3">SUM(J19:M19)</f>
        <v>6440</v>
      </c>
      <c r="O19" s="11">
        <v>2215</v>
      </c>
      <c r="P19" s="11">
        <v>2165</v>
      </c>
      <c r="Q19" s="11">
        <v>2165</v>
      </c>
      <c r="R19" s="11">
        <v>2165</v>
      </c>
      <c r="S19" s="11">
        <f>SUM(O19:R19)</f>
        <v>8710</v>
      </c>
      <c r="T19" s="11">
        <v>2150</v>
      </c>
      <c r="U19" s="11">
        <v>2150</v>
      </c>
      <c r="V19" s="11">
        <v>2150</v>
      </c>
      <c r="W19" s="11">
        <v>2150</v>
      </c>
      <c r="X19" s="11">
        <f t="shared" ref="X19:X23" si="4">SUM(T19:W19)</f>
        <v>8600</v>
      </c>
      <c r="Y19" s="11">
        <f>SUM(N19+S19+X19)</f>
        <v>23750</v>
      </c>
      <c r="Z19" s="20">
        <f>SUM(Y19/I19)</f>
        <v>1.0286729036729036</v>
      </c>
      <c r="AA19" s="6"/>
      <c r="AB19" s="6"/>
    </row>
    <row r="20" spans="1:28" ht="46.5" customHeight="1" x14ac:dyDescent="0.25">
      <c r="A20" s="3"/>
      <c r="B20" s="27"/>
      <c r="C20" s="28"/>
      <c r="D20" s="29"/>
      <c r="E20" s="13"/>
      <c r="F20" s="14" t="s">
        <v>21</v>
      </c>
      <c r="G20" s="10" t="s">
        <v>20</v>
      </c>
      <c r="H20" s="24">
        <v>2700</v>
      </c>
      <c r="I20" s="16">
        <v>2700</v>
      </c>
      <c r="J20" s="11">
        <v>14</v>
      </c>
      <c r="K20" s="11">
        <v>98</v>
      </c>
      <c r="L20" s="11">
        <v>102</v>
      </c>
      <c r="M20" s="11">
        <v>21</v>
      </c>
      <c r="N20" s="11">
        <f t="shared" si="3"/>
        <v>235</v>
      </c>
      <c r="O20" s="11">
        <v>40</v>
      </c>
      <c r="P20" s="11">
        <v>40</v>
      </c>
      <c r="Q20" s="11">
        <v>40</v>
      </c>
      <c r="R20" s="11">
        <v>40</v>
      </c>
      <c r="S20" s="11">
        <f>SUM(O20:R20)</f>
        <v>160</v>
      </c>
      <c r="T20" s="11">
        <v>40</v>
      </c>
      <c r="U20" s="11">
        <v>35</v>
      </c>
      <c r="V20" s="11">
        <v>35</v>
      </c>
      <c r="W20" s="11">
        <v>35</v>
      </c>
      <c r="X20" s="11">
        <f t="shared" si="4"/>
        <v>145</v>
      </c>
      <c r="Y20" s="11">
        <f t="shared" ref="Y20:Y24" si="5">SUM(N20+S20+X20)</f>
        <v>540</v>
      </c>
      <c r="Z20" s="20">
        <f t="shared" ref="Z20:Z24" si="6">SUM(Y20/I20)</f>
        <v>0.2</v>
      </c>
      <c r="AA20" s="6"/>
      <c r="AB20" s="6"/>
    </row>
    <row r="21" spans="1:28" ht="51.75" customHeight="1" x14ac:dyDescent="0.25">
      <c r="A21" s="3"/>
      <c r="B21" s="27"/>
      <c r="C21" s="28"/>
      <c r="D21" s="29"/>
      <c r="E21" s="13"/>
      <c r="F21" s="14" t="s">
        <v>22</v>
      </c>
      <c r="G21" s="10" t="s">
        <v>20</v>
      </c>
      <c r="H21" s="24">
        <v>5300</v>
      </c>
      <c r="I21" s="16">
        <v>6300</v>
      </c>
      <c r="J21" s="11">
        <v>1451</v>
      </c>
      <c r="K21" s="11">
        <v>1004</v>
      </c>
      <c r="L21" s="11">
        <v>697</v>
      </c>
      <c r="M21" s="11">
        <v>720</v>
      </c>
      <c r="N21" s="11">
        <f t="shared" si="3"/>
        <v>3872</v>
      </c>
      <c r="O21" s="11">
        <v>310</v>
      </c>
      <c r="P21" s="11">
        <v>310</v>
      </c>
      <c r="Q21" s="11">
        <v>310</v>
      </c>
      <c r="R21" s="11">
        <v>310</v>
      </c>
      <c r="S21" s="11">
        <f>SUM(O21:R21)</f>
        <v>1240</v>
      </c>
      <c r="T21" s="11">
        <v>650</v>
      </c>
      <c r="U21" s="11">
        <v>630</v>
      </c>
      <c r="V21" s="11">
        <v>630</v>
      </c>
      <c r="W21" s="11">
        <v>630</v>
      </c>
      <c r="X21" s="11">
        <f t="shared" si="4"/>
        <v>2540</v>
      </c>
      <c r="Y21" s="11">
        <f t="shared" si="5"/>
        <v>7652</v>
      </c>
      <c r="Z21" s="20">
        <f t="shared" si="6"/>
        <v>1.2146031746031747</v>
      </c>
      <c r="AA21" s="6"/>
      <c r="AB21" s="6"/>
    </row>
    <row r="22" spans="1:28" ht="52.5" customHeight="1" x14ac:dyDescent="0.25">
      <c r="A22" s="3"/>
      <c r="B22" s="70"/>
      <c r="C22" s="71"/>
      <c r="D22" s="72"/>
      <c r="E22" s="18"/>
      <c r="F22" s="14" t="s">
        <v>23</v>
      </c>
      <c r="G22" s="10" t="s">
        <v>20</v>
      </c>
      <c r="H22" s="24">
        <v>1800</v>
      </c>
      <c r="I22" s="16">
        <v>1800</v>
      </c>
      <c r="J22" s="11">
        <v>150</v>
      </c>
      <c r="K22" s="11">
        <v>150</v>
      </c>
      <c r="L22" s="11">
        <v>150</v>
      </c>
      <c r="M22" s="11">
        <v>150</v>
      </c>
      <c r="N22" s="16">
        <f t="shared" si="3"/>
        <v>600</v>
      </c>
      <c r="O22" s="16">
        <v>150</v>
      </c>
      <c r="P22" s="16">
        <v>150</v>
      </c>
      <c r="Q22" s="16">
        <v>150</v>
      </c>
      <c r="R22" s="16">
        <v>150</v>
      </c>
      <c r="S22" s="16">
        <f t="shared" ref="S22:S24" si="7">SUM(O22:R22)</f>
        <v>600</v>
      </c>
      <c r="T22" s="16">
        <v>150</v>
      </c>
      <c r="U22" s="16">
        <v>150</v>
      </c>
      <c r="V22" s="16">
        <v>150</v>
      </c>
      <c r="W22" s="16">
        <v>150</v>
      </c>
      <c r="X22" s="16">
        <f t="shared" si="4"/>
        <v>600</v>
      </c>
      <c r="Y22" s="11">
        <f t="shared" si="5"/>
        <v>1800</v>
      </c>
      <c r="Z22" s="20">
        <f t="shared" si="6"/>
        <v>1</v>
      </c>
      <c r="AA22" s="12" t="s">
        <v>60</v>
      </c>
      <c r="AB22" s="8"/>
    </row>
    <row r="23" spans="1:28" ht="28.5" customHeight="1" x14ac:dyDescent="0.25">
      <c r="A23" s="3"/>
      <c r="B23" s="70"/>
      <c r="C23" s="71"/>
      <c r="D23" s="72"/>
      <c r="E23" s="18"/>
      <c r="F23" s="14" t="s">
        <v>24</v>
      </c>
      <c r="G23" s="10" t="s">
        <v>18</v>
      </c>
      <c r="H23" s="11">
        <v>12720</v>
      </c>
      <c r="I23" s="16">
        <v>12720</v>
      </c>
      <c r="J23" s="11">
        <v>1050</v>
      </c>
      <c r="K23" s="11">
        <v>1060</v>
      </c>
      <c r="L23" s="11">
        <v>1060</v>
      </c>
      <c r="M23" s="11">
        <v>1060</v>
      </c>
      <c r="N23" s="16">
        <f t="shared" si="3"/>
        <v>4230</v>
      </c>
      <c r="O23" s="16">
        <v>1060</v>
      </c>
      <c r="P23" s="16">
        <v>1060</v>
      </c>
      <c r="Q23" s="16">
        <v>1060</v>
      </c>
      <c r="R23" s="16">
        <v>1060</v>
      </c>
      <c r="S23" s="16">
        <f t="shared" si="7"/>
        <v>4240</v>
      </c>
      <c r="T23" s="16">
        <v>1060</v>
      </c>
      <c r="U23" s="16">
        <v>1060</v>
      </c>
      <c r="V23" s="16">
        <v>1060</v>
      </c>
      <c r="W23" s="16">
        <v>1050</v>
      </c>
      <c r="X23" s="16">
        <f t="shared" si="4"/>
        <v>4230</v>
      </c>
      <c r="Y23" s="11">
        <f t="shared" si="5"/>
        <v>12700</v>
      </c>
      <c r="Z23" s="20">
        <f t="shared" si="6"/>
        <v>0.99842767295597479</v>
      </c>
      <c r="AA23" s="15"/>
      <c r="AB23" s="15"/>
    </row>
    <row r="24" spans="1:28" ht="29.25" customHeight="1" x14ac:dyDescent="0.25">
      <c r="A24" s="3"/>
      <c r="B24" s="70"/>
      <c r="C24" s="71"/>
      <c r="D24" s="72"/>
      <c r="E24" s="18"/>
      <c r="F24" s="14" t="s">
        <v>25</v>
      </c>
      <c r="G24" s="10" t="s">
        <v>18</v>
      </c>
      <c r="H24" s="11">
        <v>20800</v>
      </c>
      <c r="I24" s="16">
        <v>20800</v>
      </c>
      <c r="J24" s="11">
        <v>1700</v>
      </c>
      <c r="K24" s="11">
        <v>1700</v>
      </c>
      <c r="L24" s="11">
        <v>1700</v>
      </c>
      <c r="M24" s="11">
        <v>1700</v>
      </c>
      <c r="N24" s="16">
        <f t="shared" si="3"/>
        <v>6800</v>
      </c>
      <c r="O24" s="16">
        <v>1800</v>
      </c>
      <c r="P24" s="16">
        <v>1800</v>
      </c>
      <c r="Q24" s="16">
        <v>1800</v>
      </c>
      <c r="R24" s="16">
        <v>1800</v>
      </c>
      <c r="S24" s="16">
        <f t="shared" si="7"/>
        <v>7200</v>
      </c>
      <c r="T24" s="16">
        <v>1700</v>
      </c>
      <c r="U24" s="16">
        <v>1700</v>
      </c>
      <c r="V24" s="16">
        <v>1700</v>
      </c>
      <c r="W24" s="16">
        <v>1700</v>
      </c>
      <c r="X24" s="16">
        <f>SUM(T24:W24)</f>
        <v>6800</v>
      </c>
      <c r="Y24" s="11">
        <f t="shared" si="5"/>
        <v>20800</v>
      </c>
      <c r="Z24" s="20">
        <f t="shared" si="6"/>
        <v>1</v>
      </c>
      <c r="AA24" s="15"/>
      <c r="AB24" s="15"/>
    </row>
    <row r="25" spans="1:28" ht="16.5" customHeight="1" x14ac:dyDescent="0.25">
      <c r="A25" s="3"/>
      <c r="B25" s="70"/>
      <c r="C25" s="71"/>
      <c r="D25" s="72"/>
      <c r="E25" s="18"/>
      <c r="F25" s="14" t="s">
        <v>52</v>
      </c>
      <c r="G25" s="10" t="s">
        <v>18</v>
      </c>
      <c r="H25" s="11">
        <v>1280</v>
      </c>
      <c r="I25" s="16">
        <v>3500</v>
      </c>
      <c r="J25" s="11">
        <v>290</v>
      </c>
      <c r="K25" s="11">
        <v>290</v>
      </c>
      <c r="L25" s="11">
        <v>290</v>
      </c>
      <c r="M25" s="11">
        <v>290</v>
      </c>
      <c r="N25" s="16">
        <f t="shared" si="3"/>
        <v>1160</v>
      </c>
      <c r="O25" s="16">
        <v>295</v>
      </c>
      <c r="P25" s="16">
        <v>295</v>
      </c>
      <c r="Q25" s="16">
        <v>295</v>
      </c>
      <c r="R25" s="16">
        <v>295</v>
      </c>
      <c r="S25" s="16">
        <f>SUM(O25:R25)</f>
        <v>1180</v>
      </c>
      <c r="T25" s="16">
        <v>290</v>
      </c>
      <c r="U25" s="16">
        <v>290</v>
      </c>
      <c r="V25" s="16">
        <v>290</v>
      </c>
      <c r="W25" s="16">
        <v>290</v>
      </c>
      <c r="X25" s="16">
        <f>SUM(T25:W25)</f>
        <v>1160</v>
      </c>
      <c r="Y25" s="11">
        <f>SUM(N25+S25+X25)</f>
        <v>3500</v>
      </c>
      <c r="Z25" s="20">
        <v>1</v>
      </c>
      <c r="AA25" s="15"/>
      <c r="AB25" s="15"/>
    </row>
    <row r="26" spans="1:28" ht="18.75" x14ac:dyDescent="0.3">
      <c r="A26" s="41"/>
      <c r="B26" s="65" t="s">
        <v>68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41"/>
    </row>
  </sheetData>
  <mergeCells count="33">
    <mergeCell ref="A5:C5"/>
    <mergeCell ref="D5:AB5"/>
    <mergeCell ref="A1:AB1"/>
    <mergeCell ref="A2:AB2"/>
    <mergeCell ref="A3:AB3"/>
    <mergeCell ref="A4:C4"/>
    <mergeCell ref="D4:AB4"/>
    <mergeCell ref="A6:C6"/>
    <mergeCell ref="D6:AB6"/>
    <mergeCell ref="A7:C7"/>
    <mergeCell ref="D7:AB7"/>
    <mergeCell ref="A8:C8"/>
    <mergeCell ref="D8:AB8"/>
    <mergeCell ref="B16:AB16"/>
    <mergeCell ref="A9:AB9"/>
    <mergeCell ref="A10:D10"/>
    <mergeCell ref="E10:AB10"/>
    <mergeCell ref="A11:D11"/>
    <mergeCell ref="E11:AB11"/>
    <mergeCell ref="A12:D12"/>
    <mergeCell ref="E12:AB12"/>
    <mergeCell ref="A13:AA13"/>
    <mergeCell ref="A14:D14"/>
    <mergeCell ref="E14:AB14"/>
    <mergeCell ref="A15:D15"/>
    <mergeCell ref="E15:AB15"/>
    <mergeCell ref="B26:AA26"/>
    <mergeCell ref="B17:D17"/>
    <mergeCell ref="B18:D18"/>
    <mergeCell ref="B22:D22"/>
    <mergeCell ref="B23:D23"/>
    <mergeCell ref="B24:D24"/>
    <mergeCell ref="B25:D25"/>
  </mergeCells>
  <printOptions horizontalCentered="1"/>
  <pageMargins left="0.11811023622047245" right="0.31496062992125984" top="0" bottom="0.74803149606299213" header="0.31496062992125984" footer="0.31496062992125984"/>
  <pageSetup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B3" sqref="B3:AC3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hidden="1" customWidth="1"/>
    <col min="16" max="16" width="8.28515625" style="1" hidden="1" customWidth="1"/>
    <col min="17" max="17" width="7.140625" style="1" hidden="1" customWidth="1"/>
    <col min="18" max="18" width="8.28515625" style="1" customWidth="1"/>
    <col min="19" max="19" width="7.85546875" style="1" hidden="1" customWidth="1"/>
    <col min="20" max="20" width="14.85546875" style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7" t="s">
        <v>88</v>
      </c>
    </row>
    <row r="3" spans="2:29" ht="35.25" customHeight="1" x14ac:dyDescent="0.2">
      <c r="B3" s="135" t="s">
        <v>73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7"/>
    </row>
    <row r="4" spans="2:29" ht="16.5" customHeight="1" x14ac:dyDescent="0.2">
      <c r="B4" s="138" t="s">
        <v>47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40"/>
    </row>
    <row r="5" spans="2:29" s="2" customFormat="1" ht="19.5" customHeight="1" x14ac:dyDescent="0.2">
      <c r="B5" s="104" t="s">
        <v>44</v>
      </c>
      <c r="C5" s="104"/>
      <c r="D5" s="104"/>
      <c r="E5" s="144" t="s">
        <v>0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2:29" s="2" customFormat="1" ht="30" customHeight="1" x14ac:dyDescent="0.2">
      <c r="B6" s="110" t="s">
        <v>45</v>
      </c>
      <c r="C6" s="110"/>
      <c r="D6" s="110"/>
      <c r="E6" s="145" t="s">
        <v>1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</row>
    <row r="7" spans="2:29" s="2" customFormat="1" ht="14.25" customHeight="1" x14ac:dyDescent="0.2">
      <c r="B7" s="100" t="s">
        <v>46</v>
      </c>
      <c r="C7" s="100"/>
      <c r="D7" s="100"/>
      <c r="E7" s="146" t="s">
        <v>26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8"/>
    </row>
    <row r="8" spans="2:29" s="2" customFormat="1" ht="68.25" customHeight="1" x14ac:dyDescent="0.2">
      <c r="B8" s="114" t="s">
        <v>2</v>
      </c>
      <c r="C8" s="115"/>
      <c r="D8" s="116"/>
      <c r="E8" s="120" t="s">
        <v>71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2"/>
    </row>
    <row r="9" spans="2:29" ht="144.75" customHeight="1" x14ac:dyDescent="0.2">
      <c r="B9" s="117"/>
      <c r="C9" s="118"/>
      <c r="D9" s="119"/>
      <c r="E9" s="123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5"/>
    </row>
    <row r="10" spans="2:29" ht="17.25" customHeight="1" x14ac:dyDescent="0.2">
      <c r="B10" s="141" t="s">
        <v>49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</row>
    <row r="11" spans="2:29" s="2" customFormat="1" ht="18" customHeight="1" x14ac:dyDescent="0.2">
      <c r="B11" s="79" t="s">
        <v>38</v>
      </c>
      <c r="C11" s="79"/>
      <c r="D11" s="79"/>
      <c r="E11" s="79"/>
      <c r="F11" s="80" t="s">
        <v>48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2"/>
    </row>
    <row r="12" spans="2:29" s="2" customFormat="1" ht="21" customHeight="1" x14ac:dyDescent="0.2">
      <c r="B12" s="83" t="s">
        <v>28</v>
      </c>
      <c r="C12" s="83"/>
      <c r="D12" s="83"/>
      <c r="E12" s="83"/>
      <c r="F12" s="101" t="s">
        <v>69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3"/>
    </row>
    <row r="13" spans="2:29" s="2" customFormat="1" ht="19.5" customHeight="1" x14ac:dyDescent="0.2">
      <c r="B13" s="85" t="s">
        <v>50</v>
      </c>
      <c r="C13" s="86"/>
      <c r="D13" s="86"/>
      <c r="E13" s="87"/>
      <c r="F13" s="88" t="s">
        <v>70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90"/>
    </row>
    <row r="14" spans="2:29" s="2" customFormat="1" ht="22.5" customHeight="1" x14ac:dyDescent="0.2">
      <c r="B14" s="91" t="s">
        <v>42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40"/>
    </row>
    <row r="15" spans="2:29" s="2" customFormat="1" ht="48.75" customHeight="1" x14ac:dyDescent="0.2">
      <c r="B15" s="93" t="s">
        <v>39</v>
      </c>
      <c r="C15" s="93"/>
      <c r="D15" s="93"/>
      <c r="E15" s="93"/>
      <c r="F15" s="132" t="s">
        <v>61</v>
      </c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4"/>
    </row>
    <row r="16" spans="2:29" s="2" customFormat="1" ht="15.75" customHeight="1" x14ac:dyDescent="0.2">
      <c r="B16" s="93" t="s">
        <v>40</v>
      </c>
      <c r="C16" s="93"/>
      <c r="D16" s="93"/>
      <c r="E16" s="93"/>
      <c r="F16" s="129" t="s">
        <v>41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</row>
    <row r="17" spans="2:30" ht="21" customHeight="1" x14ac:dyDescent="0.2">
      <c r="B17" s="31"/>
      <c r="C17" s="73" t="s">
        <v>66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5"/>
    </row>
    <row r="18" spans="2:30" ht="51" customHeight="1" x14ac:dyDescent="0.2">
      <c r="B18" s="34" t="s">
        <v>43</v>
      </c>
      <c r="C18" s="66" t="s">
        <v>29</v>
      </c>
      <c r="D18" s="67"/>
      <c r="E18" s="68"/>
      <c r="F18" s="35" t="s">
        <v>30</v>
      </c>
      <c r="G18" s="39" t="s">
        <v>4</v>
      </c>
      <c r="H18" s="38" t="s">
        <v>3</v>
      </c>
      <c r="I18" s="36" t="s">
        <v>31</v>
      </c>
      <c r="J18" s="36" t="s">
        <v>53</v>
      </c>
      <c r="K18" s="4" t="s">
        <v>5</v>
      </c>
      <c r="L18" s="23" t="s">
        <v>6</v>
      </c>
      <c r="M18" s="4" t="s">
        <v>7</v>
      </c>
      <c r="N18" s="4" t="s">
        <v>8</v>
      </c>
      <c r="O18" s="19" t="s">
        <v>54</v>
      </c>
      <c r="P18" s="5" t="s">
        <v>9</v>
      </c>
      <c r="Q18" s="5" t="s">
        <v>10</v>
      </c>
      <c r="R18" s="5" t="s">
        <v>11</v>
      </c>
      <c r="S18" s="5" t="s">
        <v>12</v>
      </c>
      <c r="T18" s="19" t="s">
        <v>55</v>
      </c>
      <c r="U18" s="5" t="s">
        <v>13</v>
      </c>
      <c r="V18" s="5" t="s">
        <v>14</v>
      </c>
      <c r="W18" s="5" t="s">
        <v>15</v>
      </c>
      <c r="X18" s="5" t="s">
        <v>16</v>
      </c>
      <c r="Y18" s="19" t="s">
        <v>56</v>
      </c>
      <c r="Z18" s="32" t="s">
        <v>32</v>
      </c>
      <c r="AA18" s="32" t="s">
        <v>33</v>
      </c>
      <c r="AB18" s="33" t="s">
        <v>67</v>
      </c>
      <c r="AC18" s="32" t="s">
        <v>34</v>
      </c>
    </row>
    <row r="19" spans="2:30" ht="64.5" customHeight="1" x14ac:dyDescent="0.2">
      <c r="B19" s="48">
        <v>3</v>
      </c>
      <c r="C19" s="126" t="s">
        <v>72</v>
      </c>
      <c r="D19" s="127"/>
      <c r="E19" s="128"/>
      <c r="F19" s="9"/>
      <c r="G19" s="7"/>
      <c r="H19" s="7" t="s">
        <v>17</v>
      </c>
      <c r="I19" s="12">
        <f>SUM(I21:I23)</f>
        <v>30000</v>
      </c>
      <c r="J19" s="17">
        <f>+J21+J22+J23</f>
        <v>32088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2435</v>
      </c>
      <c r="R19" s="12">
        <f t="shared" si="1"/>
        <v>2703</v>
      </c>
      <c r="S19" s="12">
        <f t="shared" si="1"/>
        <v>0</v>
      </c>
      <c r="T19" s="12">
        <f>SUM(T21:T23)</f>
        <v>7568</v>
      </c>
      <c r="U19" s="12">
        <f t="shared" ref="U19" si="2">+U21+U22+U23</f>
        <v>0</v>
      </c>
      <c r="V19" s="12">
        <f t="shared" ref="V19" si="3">+V21+V22+V23</f>
        <v>0</v>
      </c>
      <c r="W19" s="12">
        <f>+W21+W22+W23</f>
        <v>0</v>
      </c>
      <c r="X19" s="12">
        <f t="shared" ref="X19" si="4">+X21+X22+X23</f>
        <v>0</v>
      </c>
      <c r="Y19" s="12">
        <f>SUM(U19:X19)</f>
        <v>0</v>
      </c>
      <c r="Z19" s="12">
        <f>SUM(O19+T19+Y19)</f>
        <v>18115</v>
      </c>
      <c r="AA19" s="21">
        <f>SUM(Z19/J19)</f>
        <v>0.56454126153079032</v>
      </c>
      <c r="AB19" s="6">
        <v>19252732</v>
      </c>
      <c r="AC19" s="22" t="s">
        <v>87</v>
      </c>
      <c r="AD19" s="26">
        <f>1754+1754+1753+1753+719+719+720+720</f>
        <v>9892</v>
      </c>
    </row>
    <row r="20" spans="2:30" ht="48.75" customHeight="1" x14ac:dyDescent="0.2">
      <c r="B20" s="48"/>
      <c r="C20" s="49"/>
      <c r="D20" s="50"/>
      <c r="E20" s="51"/>
      <c r="F20" s="54" t="s">
        <v>64</v>
      </c>
      <c r="G20" s="7"/>
      <c r="H20" s="7" t="s">
        <v>17</v>
      </c>
      <c r="I20" s="12">
        <v>30000</v>
      </c>
      <c r="J20" s="12">
        <v>32088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>+Q21+Q22+Q23</f>
        <v>2435</v>
      </c>
      <c r="R20" s="12">
        <f t="shared" ref="R20:S20" si="6">+R21+R22+R23</f>
        <v>2703</v>
      </c>
      <c r="S20" s="12">
        <f t="shared" si="6"/>
        <v>0</v>
      </c>
      <c r="T20" s="12">
        <f>SUM(T21:T23)</f>
        <v>7568</v>
      </c>
      <c r="U20" s="12"/>
      <c r="V20" s="12"/>
      <c r="W20" s="12"/>
      <c r="X20" s="12"/>
      <c r="Y20" s="12"/>
      <c r="Z20" s="12">
        <f>+Z21+Z22+Z23</f>
        <v>18115</v>
      </c>
      <c r="AA20" s="21">
        <f>SUM(Z20/J20)</f>
        <v>0.56454126153079032</v>
      </c>
      <c r="AB20" s="6"/>
      <c r="AC20" s="52"/>
      <c r="AD20" s="30"/>
    </row>
    <row r="21" spans="2:30" ht="31.5" customHeight="1" x14ac:dyDescent="0.2">
      <c r="B21" s="3"/>
      <c r="C21" s="27"/>
      <c r="D21" s="28"/>
      <c r="E21" s="29"/>
      <c r="F21" s="7"/>
      <c r="G21" s="53" t="s">
        <v>19</v>
      </c>
      <c r="H21" s="10" t="s">
        <v>20</v>
      </c>
      <c r="I21" s="24">
        <v>22000</v>
      </c>
      <c r="J21" s="16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>
        <f>2435-664-24</f>
        <v>1747</v>
      </c>
      <c r="R21" s="11">
        <f>2703-493-27</f>
        <v>2183</v>
      </c>
      <c r="S21" s="11"/>
      <c r="T21" s="11">
        <f>SUM(P21:S21)</f>
        <v>5799</v>
      </c>
      <c r="U21" s="11"/>
      <c r="V21" s="11"/>
      <c r="W21" s="11"/>
      <c r="X21" s="11"/>
      <c r="Y21" s="11">
        <f t="shared" ref="Y21:Y27" si="8">SUM(U21:X21)</f>
        <v>0</v>
      </c>
      <c r="Z21" s="11">
        <f>SUM(O21+T21+Y21)</f>
        <v>12239</v>
      </c>
      <c r="AA21" s="20">
        <f>SUM(Z21/J21)</f>
        <v>0.53010221760221765</v>
      </c>
      <c r="AB21" s="6"/>
      <c r="AC21" s="6"/>
      <c r="AD21" s="30"/>
    </row>
    <row r="22" spans="2:30" ht="40.5" customHeight="1" x14ac:dyDescent="0.2">
      <c r="B22" s="3"/>
      <c r="C22" s="27"/>
      <c r="D22" s="28"/>
      <c r="E22" s="29"/>
      <c r="F22" s="13"/>
      <c r="G22" s="53" t="s">
        <v>21</v>
      </c>
      <c r="H22" s="10" t="s">
        <v>20</v>
      </c>
      <c r="I22" s="24">
        <v>2700</v>
      </c>
      <c r="J22" s="16">
        <v>2700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>
        <v>24</v>
      </c>
      <c r="R22" s="11">
        <v>27</v>
      </c>
      <c r="S22" s="11"/>
      <c r="T22" s="11">
        <f>SUM(P22:S22)</f>
        <v>79</v>
      </c>
      <c r="U22" s="11"/>
      <c r="V22" s="11"/>
      <c r="W22" s="11"/>
      <c r="X22" s="11"/>
      <c r="Y22" s="11">
        <f t="shared" si="8"/>
        <v>0</v>
      </c>
      <c r="Z22" s="11">
        <f t="shared" ref="Z22:Z27" si="9">SUM(O22+T22+Y22)</f>
        <v>314</v>
      </c>
      <c r="AA22" s="20">
        <f t="shared" ref="AA22:AA27" si="10">SUM(Z22/J22)</f>
        <v>0.1162962962962963</v>
      </c>
      <c r="AB22" s="6"/>
      <c r="AC22" s="6"/>
      <c r="AD22" s="30"/>
    </row>
    <row r="23" spans="2:30" ht="40.5" customHeight="1" x14ac:dyDescent="0.2">
      <c r="B23" s="3"/>
      <c r="C23" s="27"/>
      <c r="D23" s="28"/>
      <c r="E23" s="29"/>
      <c r="F23" s="13"/>
      <c r="G23" s="53" t="s">
        <v>22</v>
      </c>
      <c r="H23" s="10" t="s">
        <v>20</v>
      </c>
      <c r="I23" s="24">
        <v>5300</v>
      </c>
      <c r="J23" s="16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>
        <f>521+98+45</f>
        <v>664</v>
      </c>
      <c r="R23" s="11">
        <v>493</v>
      </c>
      <c r="S23" s="11"/>
      <c r="T23" s="11">
        <f>SUM(P23:S23)</f>
        <v>1690</v>
      </c>
      <c r="U23" s="11"/>
      <c r="V23" s="11"/>
      <c r="W23" s="11"/>
      <c r="X23" s="11"/>
      <c r="Y23" s="11">
        <f t="shared" si="8"/>
        <v>0</v>
      </c>
      <c r="Z23" s="11">
        <f t="shared" si="9"/>
        <v>5562</v>
      </c>
      <c r="AA23" s="20">
        <f t="shared" si="10"/>
        <v>0.8828571428571429</v>
      </c>
      <c r="AB23" s="6"/>
      <c r="AC23" s="6"/>
      <c r="AD23" s="30"/>
    </row>
    <row r="24" spans="2:30" ht="42" customHeight="1" x14ac:dyDescent="0.2">
      <c r="B24" s="3"/>
      <c r="C24" s="70"/>
      <c r="D24" s="71"/>
      <c r="E24" s="72"/>
      <c r="F24" s="18"/>
      <c r="G24" s="53" t="s">
        <v>23</v>
      </c>
      <c r="H24" s="10" t="s">
        <v>20</v>
      </c>
      <c r="I24" s="24">
        <v>1800</v>
      </c>
      <c r="J24" s="16">
        <v>1800</v>
      </c>
      <c r="K24" s="11">
        <v>181</v>
      </c>
      <c r="L24" s="11">
        <v>134</v>
      </c>
      <c r="M24" s="11">
        <v>160</v>
      </c>
      <c r="N24" s="11">
        <v>164</v>
      </c>
      <c r="O24" s="16">
        <f t="shared" si="7"/>
        <v>639</v>
      </c>
      <c r="P24" s="16">
        <v>171</v>
      </c>
      <c r="Q24" s="16">
        <v>142</v>
      </c>
      <c r="R24" s="16">
        <v>159</v>
      </c>
      <c r="S24" s="16"/>
      <c r="T24" s="16">
        <f t="shared" ref="T24:T26" si="11">SUM(P24:S24)</f>
        <v>472</v>
      </c>
      <c r="U24" s="16"/>
      <c r="V24" s="16"/>
      <c r="W24" s="16"/>
      <c r="X24" s="16"/>
      <c r="Y24" s="16">
        <f t="shared" si="8"/>
        <v>0</v>
      </c>
      <c r="Z24" s="11">
        <f t="shared" si="9"/>
        <v>1111</v>
      </c>
      <c r="AA24" s="20">
        <f t="shared" si="10"/>
        <v>0.61722222222222223</v>
      </c>
      <c r="AB24" s="12" t="s">
        <v>60</v>
      </c>
      <c r="AC24" s="8"/>
    </row>
    <row r="25" spans="2:30" ht="24" x14ac:dyDescent="0.2">
      <c r="B25" s="3"/>
      <c r="C25" s="70"/>
      <c r="D25" s="71"/>
      <c r="E25" s="72"/>
      <c r="F25" s="18"/>
      <c r="G25" s="53" t="s">
        <v>24</v>
      </c>
      <c r="H25" s="10" t="s">
        <v>18</v>
      </c>
      <c r="I25" s="11">
        <v>12720</v>
      </c>
      <c r="J25" s="16">
        <v>12720</v>
      </c>
      <c r="K25" s="11">
        <v>837</v>
      </c>
      <c r="L25" s="11">
        <v>976</v>
      </c>
      <c r="M25" s="11">
        <v>781</v>
      </c>
      <c r="N25" s="11">
        <v>1413</v>
      </c>
      <c r="O25" s="16">
        <f t="shared" si="7"/>
        <v>4007</v>
      </c>
      <c r="P25" s="16">
        <v>1322</v>
      </c>
      <c r="Q25" s="16">
        <v>1124</v>
      </c>
      <c r="R25" s="16">
        <v>1132</v>
      </c>
      <c r="S25" s="16"/>
      <c r="T25" s="16">
        <f t="shared" si="11"/>
        <v>3578</v>
      </c>
      <c r="U25" s="16"/>
      <c r="V25" s="16"/>
      <c r="W25" s="16"/>
      <c r="X25" s="16"/>
      <c r="Y25" s="16">
        <f t="shared" si="8"/>
        <v>0</v>
      </c>
      <c r="Z25" s="11">
        <f t="shared" si="9"/>
        <v>7585</v>
      </c>
      <c r="AA25" s="20">
        <f t="shared" si="10"/>
        <v>0.5963050314465409</v>
      </c>
      <c r="AB25" s="15"/>
      <c r="AC25" s="15"/>
    </row>
    <row r="26" spans="2:30" ht="32.25" customHeight="1" x14ac:dyDescent="0.2">
      <c r="B26" s="3"/>
      <c r="C26" s="70"/>
      <c r="D26" s="71"/>
      <c r="E26" s="72"/>
      <c r="F26" s="18"/>
      <c r="G26" s="53" t="s">
        <v>25</v>
      </c>
      <c r="H26" s="10" t="s">
        <v>18</v>
      </c>
      <c r="I26" s="11">
        <v>20800</v>
      </c>
      <c r="J26" s="16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6">
        <f t="shared" si="7"/>
        <v>7755</v>
      </c>
      <c r="P26" s="16">
        <f>10+762+1+15+1277</f>
        <v>2065</v>
      </c>
      <c r="Q26" s="16">
        <f>5+756+1029</f>
        <v>1790</v>
      </c>
      <c r="R26" s="16">
        <f>1145+3+1218</f>
        <v>2366</v>
      </c>
      <c r="S26" s="16"/>
      <c r="T26" s="16">
        <f t="shared" si="11"/>
        <v>6221</v>
      </c>
      <c r="U26" s="16"/>
      <c r="V26" s="16"/>
      <c r="W26" s="16"/>
      <c r="X26" s="16"/>
      <c r="Y26" s="16">
        <f t="shared" si="8"/>
        <v>0</v>
      </c>
      <c r="Z26" s="11">
        <f t="shared" si="9"/>
        <v>13976</v>
      </c>
      <c r="AA26" s="20">
        <f t="shared" si="10"/>
        <v>0.67192307692307696</v>
      </c>
      <c r="AB26" s="15"/>
      <c r="AC26" s="15"/>
    </row>
    <row r="27" spans="2:30" ht="22.5" customHeight="1" x14ac:dyDescent="0.2">
      <c r="B27" s="3"/>
      <c r="C27" s="70"/>
      <c r="D27" s="71"/>
      <c r="E27" s="72"/>
      <c r="F27" s="18"/>
      <c r="G27" s="53" t="s">
        <v>52</v>
      </c>
      <c r="H27" s="10" t="s">
        <v>18</v>
      </c>
      <c r="I27" s="11">
        <v>1280</v>
      </c>
      <c r="J27" s="16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6">
        <f t="shared" si="7"/>
        <v>1218</v>
      </c>
      <c r="P27" s="16">
        <v>436</v>
      </c>
      <c r="Q27" s="16">
        <v>275</v>
      </c>
      <c r="R27" s="16">
        <v>291</v>
      </c>
      <c r="S27" s="16"/>
      <c r="T27" s="16">
        <f>SUM(P27:S27)</f>
        <v>1002</v>
      </c>
      <c r="U27" s="16"/>
      <c r="V27" s="16"/>
      <c r="W27" s="16"/>
      <c r="X27" s="16"/>
      <c r="Y27" s="16">
        <f t="shared" si="8"/>
        <v>0</v>
      </c>
      <c r="Z27" s="11">
        <f t="shared" si="9"/>
        <v>2220</v>
      </c>
      <c r="AA27" s="20">
        <f t="shared" si="10"/>
        <v>0.63428571428571423</v>
      </c>
      <c r="AB27" s="15"/>
      <c r="AC27" s="15"/>
    </row>
    <row r="28" spans="2:30" ht="17.25" customHeight="1" x14ac:dyDescent="0.3">
      <c r="B28" s="41"/>
      <c r="C28" s="65" t="s">
        <v>68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41"/>
    </row>
    <row r="29" spans="2:30" x14ac:dyDescent="0.2">
      <c r="R29" s="2"/>
    </row>
    <row r="30" spans="2:30" x14ac:dyDescent="0.2">
      <c r="R30" s="2"/>
      <c r="T30" s="25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5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</mergeCells>
  <printOptions horizontalCentered="1"/>
  <pageMargins left="0.9055118110236221" right="0.31496062992125984" top="0.15748031496062992" bottom="1.7716535433070868" header="0.31496062992125984" footer="0.31496062992125984"/>
  <pageSetup scale="45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6DBC-3D81-4B8A-A94E-3DFC37E7891B}">
  <dimension ref="A1:K26"/>
  <sheetViews>
    <sheetView topLeftCell="A7" workbookViewId="0">
      <selection sqref="A1:K25"/>
    </sheetView>
  </sheetViews>
  <sheetFormatPr baseColWidth="10" defaultRowHeight="15" x14ac:dyDescent="0.25"/>
  <cols>
    <col min="1" max="1" width="7" customWidth="1"/>
    <col min="5" max="5" width="22.140625" customWidth="1"/>
    <col min="6" max="6" width="26.140625" customWidth="1"/>
    <col min="11" max="11" width="54.85546875" customWidth="1"/>
  </cols>
  <sheetData>
    <row r="1" spans="1:11" ht="43.5" customHeight="1" x14ac:dyDescent="0.25">
      <c r="A1" s="172" t="str">
        <f>'EJECUCION MENSUAL'!$B$3</f>
        <v xml:space="preserve">        MINISTERIO DE ECONOMÍA 
MATRIZ DE PLANIFICACIÓN,  POA 2024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20.25" customHeight="1" x14ac:dyDescent="0.25">
      <c r="A2" s="175" t="str">
        <f>'EJECUCION MENSUAL'!$B$4</f>
        <v xml:space="preserve">SEGUIMIENTO MENSUAL Y CUATRIMESTRAL  DE EJECUCIÓN DE METAS FÍSICAS 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 ht="24.75" customHeight="1" x14ac:dyDescent="0.25">
      <c r="A3" s="161" t="s">
        <v>44</v>
      </c>
      <c r="B3" s="162"/>
      <c r="C3" s="163"/>
      <c r="D3" s="178" t="str">
        <f>'EJECUCION MENSUAL'!$E$5</f>
        <v>Ser la institución rectora del desarrollo económico nacional para crear oportunidades de inversión y generación de empleo formal.</v>
      </c>
      <c r="E3" s="179"/>
      <c r="F3" s="179"/>
      <c r="G3" s="179"/>
      <c r="H3" s="179"/>
      <c r="I3" s="179"/>
      <c r="J3" s="179"/>
      <c r="K3" s="180"/>
    </row>
    <row r="4" spans="1:11" ht="27" customHeight="1" x14ac:dyDescent="0.25">
      <c r="A4" s="161" t="s">
        <v>45</v>
      </c>
      <c r="B4" s="162"/>
      <c r="C4" s="163"/>
      <c r="D4" s="181" t="str">
        <f>'EJECUCION MENSUAL'!$E$6</f>
        <v xml:space="preserve">Contribuir  a la mejora de las condiciones de vida de los guatemaltecos, apoyando el incremento de  la competitividad  del país, fomentando la inversión, desarrollando las Micro, Pequeñas y Medianas Empresas  y  fortaleciendo el comercio exterior. </v>
      </c>
      <c r="E4" s="182"/>
      <c r="F4" s="182"/>
      <c r="G4" s="182"/>
      <c r="H4" s="182"/>
      <c r="I4" s="182"/>
      <c r="J4" s="182"/>
      <c r="K4" s="183"/>
    </row>
    <row r="5" spans="1:11" ht="18.75" customHeight="1" x14ac:dyDescent="0.25">
      <c r="A5" s="155" t="s">
        <v>46</v>
      </c>
      <c r="B5" s="156"/>
      <c r="C5" s="157"/>
      <c r="D5" s="158" t="str">
        <f>'EJECUCION MENSUAL'!$E$7</f>
        <v xml:space="preserve">Generar las condiciones que permitan la atracción de inversiones para la creación de empleo digno y así promover el desarrollo económico de los guatemaltecos.  </v>
      </c>
      <c r="E5" s="159"/>
      <c r="F5" s="159"/>
      <c r="G5" s="159"/>
      <c r="H5" s="159"/>
      <c r="I5" s="159"/>
      <c r="J5" s="159"/>
      <c r="K5" s="160"/>
    </row>
    <row r="6" spans="1:11" ht="259.5" customHeight="1" x14ac:dyDescent="0.25">
      <c r="A6" s="161" t="s">
        <v>2</v>
      </c>
      <c r="B6" s="162"/>
      <c r="C6" s="163"/>
      <c r="D6" s="164" t="str">
        <f>'EJECUCION MENSUAL'!$E$8</f>
        <v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v>
      </c>
      <c r="E6" s="165"/>
      <c r="F6" s="165"/>
      <c r="G6" s="165"/>
      <c r="H6" s="165"/>
      <c r="I6" s="165"/>
      <c r="J6" s="165"/>
      <c r="K6" s="166"/>
    </row>
    <row r="7" spans="1:11" ht="27" customHeight="1" x14ac:dyDescent="0.25">
      <c r="A7" s="167" t="s">
        <v>49</v>
      </c>
      <c r="B7" s="167"/>
      <c r="C7" s="167"/>
      <c r="D7" s="167"/>
      <c r="E7" s="167"/>
      <c r="F7" s="167"/>
      <c r="G7" s="167"/>
      <c r="H7" s="167"/>
      <c r="I7" s="167"/>
      <c r="J7" s="167"/>
      <c r="K7" s="168"/>
    </row>
    <row r="8" spans="1:11" ht="15.75" customHeight="1" x14ac:dyDescent="0.25">
      <c r="A8" s="149" t="s">
        <v>38</v>
      </c>
      <c r="B8" s="150"/>
      <c r="C8" s="150"/>
      <c r="D8" s="151"/>
      <c r="E8" s="169" t="str">
        <f>'EJECUCION MENSUAL'!$F$11</f>
        <v>Brindar certeza jurídica a través de los servicios registrales que presta el Ministerio de Economía.</v>
      </c>
      <c r="F8" s="170"/>
      <c r="G8" s="170"/>
      <c r="H8" s="170"/>
      <c r="I8" s="170"/>
      <c r="J8" s="170"/>
      <c r="K8" s="171"/>
    </row>
    <row r="9" spans="1:11" ht="15.75" customHeight="1" x14ac:dyDescent="0.25">
      <c r="A9" s="149" t="s">
        <v>28</v>
      </c>
      <c r="B9" s="150"/>
      <c r="C9" s="150"/>
      <c r="D9" s="151"/>
      <c r="E9" s="152" t="str">
        <f>'EJECUCION MENSUAL'!$F$12</f>
        <v>Para el 2025, se ha incrementado a 251,885 el número de personas individuales y jurídicas beneficiadas con servicios registrales (Línea base de 120,008 en 2019 a 251,885 en 2025)</v>
      </c>
      <c r="F9" s="153"/>
      <c r="G9" s="153"/>
      <c r="H9" s="153"/>
      <c r="I9" s="153"/>
      <c r="J9" s="153"/>
      <c r="K9" s="154"/>
    </row>
    <row r="10" spans="1:11" ht="20.25" customHeight="1" x14ac:dyDescent="0.25">
      <c r="A10" s="149" t="s">
        <v>50</v>
      </c>
      <c r="B10" s="150"/>
      <c r="C10" s="150"/>
      <c r="D10" s="151"/>
      <c r="E10" s="152" t="str">
        <f>'EJECUCION MENSUAL'!$F$13</f>
        <v xml:space="preserve">Tasa  de personas individuales y jurídicas beneficiadas con servicios registrales simplificados y automatizados  </v>
      </c>
      <c r="F10" s="153"/>
      <c r="G10" s="153"/>
      <c r="H10" s="153"/>
      <c r="I10" s="153"/>
      <c r="J10" s="153"/>
      <c r="K10" s="154"/>
    </row>
    <row r="11" spans="1:11" ht="15.75" customHeight="1" x14ac:dyDescent="0.25">
      <c r="A11" s="205" t="s">
        <v>42</v>
      </c>
      <c r="B11" s="206"/>
      <c r="C11" s="206"/>
      <c r="D11" s="206"/>
      <c r="E11" s="206"/>
      <c r="F11" s="206"/>
      <c r="G11" s="206"/>
      <c r="H11" s="206"/>
      <c r="I11" s="206"/>
      <c r="J11" s="207"/>
      <c r="K11" s="55"/>
    </row>
    <row r="12" spans="1:11" ht="15.75" customHeight="1" x14ac:dyDescent="0.25">
      <c r="A12" s="208" t="s">
        <v>39</v>
      </c>
      <c r="B12" s="209"/>
      <c r="C12" s="209"/>
      <c r="D12" s="210"/>
      <c r="E12" s="211" t="s">
        <v>74</v>
      </c>
      <c r="F12" s="212"/>
      <c r="G12" s="212"/>
      <c r="H12" s="212"/>
      <c r="I12" s="212"/>
      <c r="J12" s="213"/>
      <c r="K12" s="56"/>
    </row>
    <row r="13" spans="1:11" ht="15.75" customHeight="1" x14ac:dyDescent="0.25">
      <c r="A13" s="208" t="s">
        <v>40</v>
      </c>
      <c r="B13" s="209"/>
      <c r="C13" s="209"/>
      <c r="D13" s="210"/>
      <c r="E13" s="211" t="s">
        <v>41</v>
      </c>
      <c r="F13" s="212"/>
      <c r="G13" s="212"/>
      <c r="H13" s="212"/>
      <c r="I13" s="212"/>
      <c r="J13" s="213"/>
      <c r="K13" s="56"/>
    </row>
    <row r="14" spans="1:11" ht="15" customHeight="1" x14ac:dyDescent="0.25">
      <c r="A14" s="184"/>
      <c r="B14" s="187" t="s">
        <v>29</v>
      </c>
      <c r="C14" s="188"/>
      <c r="D14" s="189"/>
      <c r="E14" s="196" t="s">
        <v>30</v>
      </c>
      <c r="F14" s="199" t="s">
        <v>4</v>
      </c>
      <c r="G14" s="202" t="s">
        <v>3</v>
      </c>
      <c r="H14" s="196" t="s">
        <v>31</v>
      </c>
      <c r="I14" s="196" t="s">
        <v>75</v>
      </c>
      <c r="J14" s="196" t="s">
        <v>76</v>
      </c>
      <c r="K14" s="196" t="s">
        <v>77</v>
      </c>
    </row>
    <row r="15" spans="1:11" ht="15" customHeight="1" x14ac:dyDescent="0.25">
      <c r="A15" s="185"/>
      <c r="B15" s="190"/>
      <c r="C15" s="191"/>
      <c r="D15" s="192"/>
      <c r="E15" s="197"/>
      <c r="F15" s="200"/>
      <c r="G15" s="203"/>
      <c r="H15" s="197"/>
      <c r="I15" s="197"/>
      <c r="J15" s="197"/>
      <c r="K15" s="197"/>
    </row>
    <row r="16" spans="1:11" ht="15" customHeight="1" x14ac:dyDescent="0.25">
      <c r="A16" s="186"/>
      <c r="B16" s="193"/>
      <c r="C16" s="194"/>
      <c r="D16" s="195"/>
      <c r="E16" s="198"/>
      <c r="F16" s="201"/>
      <c r="G16" s="204"/>
      <c r="H16" s="198"/>
      <c r="I16" s="198"/>
      <c r="J16" s="198"/>
      <c r="K16" s="198"/>
    </row>
    <row r="17" spans="1:11" ht="51" customHeight="1" x14ac:dyDescent="0.25">
      <c r="A17" s="3"/>
      <c r="B17" s="216" t="s">
        <v>78</v>
      </c>
      <c r="C17" s="217"/>
      <c r="D17" s="218"/>
      <c r="E17" s="57" t="s">
        <v>79</v>
      </c>
      <c r="F17" s="58"/>
      <c r="G17" s="59" t="s">
        <v>80</v>
      </c>
      <c r="H17" s="60">
        <f>+H18+H19+H20</f>
        <v>30000</v>
      </c>
      <c r="I17" s="60">
        <f>+I18+I19+I20</f>
        <v>2088</v>
      </c>
      <c r="J17" s="60">
        <f>+J18+J19+J20</f>
        <v>32088</v>
      </c>
      <c r="K17" s="214" t="s">
        <v>83</v>
      </c>
    </row>
    <row r="18" spans="1:11" ht="25.5" x14ac:dyDescent="0.25">
      <c r="A18" s="3"/>
      <c r="B18" s="219"/>
      <c r="C18" s="220"/>
      <c r="D18" s="221"/>
      <c r="E18" s="61"/>
      <c r="F18" s="62" t="s">
        <v>19</v>
      </c>
      <c r="G18" s="59" t="s">
        <v>20</v>
      </c>
      <c r="H18" s="63">
        <v>22000</v>
      </c>
      <c r="I18" s="63">
        <v>1088</v>
      </c>
      <c r="J18" s="63">
        <f>+I18+H18</f>
        <v>23088</v>
      </c>
      <c r="K18" s="215"/>
    </row>
    <row r="19" spans="1:11" ht="38.25" x14ac:dyDescent="0.25">
      <c r="A19" s="3"/>
      <c r="B19" s="219"/>
      <c r="C19" s="220"/>
      <c r="D19" s="221"/>
      <c r="E19" s="61"/>
      <c r="F19" s="62" t="s">
        <v>21</v>
      </c>
      <c r="G19" s="59" t="s">
        <v>20</v>
      </c>
      <c r="H19" s="63">
        <v>2700</v>
      </c>
      <c r="I19" s="63">
        <v>0</v>
      </c>
      <c r="J19" s="63">
        <f t="shared" ref="J19:J24" si="0">+I19+H19</f>
        <v>2700</v>
      </c>
      <c r="K19" s="215"/>
    </row>
    <row r="20" spans="1:11" ht="48" customHeight="1" x14ac:dyDescent="0.25">
      <c r="A20" s="3"/>
      <c r="B20" s="219"/>
      <c r="C20" s="220"/>
      <c r="D20" s="221"/>
      <c r="E20" s="61"/>
      <c r="F20" s="62" t="s">
        <v>22</v>
      </c>
      <c r="G20" s="59" t="s">
        <v>20</v>
      </c>
      <c r="H20" s="63">
        <v>5300</v>
      </c>
      <c r="I20" s="63">
        <v>1000</v>
      </c>
      <c r="J20" s="63">
        <f t="shared" si="0"/>
        <v>6300</v>
      </c>
      <c r="K20" s="215"/>
    </row>
    <row r="21" spans="1:11" ht="44.25" customHeight="1" x14ac:dyDescent="0.25">
      <c r="A21" s="3"/>
      <c r="B21" s="219"/>
      <c r="C21" s="220"/>
      <c r="D21" s="221"/>
      <c r="E21" s="61"/>
      <c r="F21" s="62" t="s">
        <v>23</v>
      </c>
      <c r="G21" s="59" t="s">
        <v>20</v>
      </c>
      <c r="H21" s="63">
        <v>1800</v>
      </c>
      <c r="I21" s="63">
        <v>0</v>
      </c>
      <c r="J21" s="63">
        <f t="shared" si="0"/>
        <v>1800</v>
      </c>
      <c r="K21" s="215"/>
    </row>
    <row r="22" spans="1:11" ht="33.75" customHeight="1" x14ac:dyDescent="0.25">
      <c r="A22" s="3"/>
      <c r="B22" s="219"/>
      <c r="C22" s="220"/>
      <c r="D22" s="221"/>
      <c r="E22" s="61"/>
      <c r="F22" s="62" t="s">
        <v>24</v>
      </c>
      <c r="G22" s="59" t="s">
        <v>18</v>
      </c>
      <c r="H22" s="63">
        <v>12720</v>
      </c>
      <c r="I22" s="63">
        <v>0</v>
      </c>
      <c r="J22" s="63">
        <f t="shared" si="0"/>
        <v>12720</v>
      </c>
      <c r="K22" s="222" t="s">
        <v>84</v>
      </c>
    </row>
    <row r="23" spans="1:11" ht="33" customHeight="1" x14ac:dyDescent="0.25">
      <c r="A23" s="3"/>
      <c r="B23" s="219"/>
      <c r="C23" s="220"/>
      <c r="D23" s="221"/>
      <c r="E23" s="61"/>
      <c r="F23" s="62" t="s">
        <v>25</v>
      </c>
      <c r="G23" s="59" t="s">
        <v>18</v>
      </c>
      <c r="H23" s="63">
        <v>20800</v>
      </c>
      <c r="I23" s="63">
        <v>0</v>
      </c>
      <c r="J23" s="63">
        <f t="shared" si="0"/>
        <v>20800</v>
      </c>
      <c r="K23" s="222"/>
    </row>
    <row r="24" spans="1:11" ht="15" customHeight="1" x14ac:dyDescent="0.25">
      <c r="A24" s="3"/>
      <c r="B24" s="219"/>
      <c r="C24" s="220"/>
      <c r="D24" s="221"/>
      <c r="E24" s="61"/>
      <c r="F24" s="62" t="s">
        <v>81</v>
      </c>
      <c r="G24" s="59" t="s">
        <v>18</v>
      </c>
      <c r="H24" s="63">
        <v>1280</v>
      </c>
      <c r="I24" s="63">
        <v>2220</v>
      </c>
      <c r="J24" s="63">
        <f t="shared" si="0"/>
        <v>3500</v>
      </c>
      <c r="K24" s="223"/>
    </row>
    <row r="25" spans="1:11" ht="15" customHeight="1" x14ac:dyDescent="0.3">
      <c r="A25" s="64"/>
      <c r="B25" s="224" t="s">
        <v>82</v>
      </c>
      <c r="C25" s="225"/>
      <c r="D25" s="225"/>
      <c r="E25" s="225"/>
      <c r="F25" s="225"/>
      <c r="G25" s="225"/>
      <c r="H25" s="225"/>
      <c r="I25" s="225"/>
      <c r="J25" s="225"/>
      <c r="K25" s="64"/>
    </row>
    <row r="26" spans="1:11" ht="15" customHeight="1" x14ac:dyDescent="0.25"/>
  </sheetData>
  <mergeCells count="42">
    <mergeCell ref="K22:K24"/>
    <mergeCell ref="B22:D22"/>
    <mergeCell ref="B23:D23"/>
    <mergeCell ref="B24:D24"/>
    <mergeCell ref="B25:J25"/>
    <mergeCell ref="B17:D17"/>
    <mergeCell ref="B18:D18"/>
    <mergeCell ref="B19:D19"/>
    <mergeCell ref="B20:D20"/>
    <mergeCell ref="B21:D21"/>
    <mergeCell ref="K14:K16"/>
    <mergeCell ref="H14:H16"/>
    <mergeCell ref="I14:I16"/>
    <mergeCell ref="J14:J16"/>
    <mergeCell ref="K17:K21"/>
    <mergeCell ref="A11:J11"/>
    <mergeCell ref="A12:D12"/>
    <mergeCell ref="E12:J12"/>
    <mergeCell ref="A13:D13"/>
    <mergeCell ref="E13:J13"/>
    <mergeCell ref="A14:A16"/>
    <mergeCell ref="B14:D16"/>
    <mergeCell ref="E14:E16"/>
    <mergeCell ref="F14:F16"/>
    <mergeCell ref="G14:G16"/>
    <mergeCell ref="A1:K1"/>
    <mergeCell ref="A2:K2"/>
    <mergeCell ref="A3:C3"/>
    <mergeCell ref="D3:K3"/>
    <mergeCell ref="A4:C4"/>
    <mergeCell ref="D4:K4"/>
    <mergeCell ref="A10:D10"/>
    <mergeCell ref="E10:K10"/>
    <mergeCell ref="A5:C5"/>
    <mergeCell ref="D5:K5"/>
    <mergeCell ref="A6:C6"/>
    <mergeCell ref="D6:K6"/>
    <mergeCell ref="A7:K7"/>
    <mergeCell ref="A8:D8"/>
    <mergeCell ref="E8:K8"/>
    <mergeCell ref="A9:D9"/>
    <mergeCell ref="E9:K9"/>
  </mergeCells>
  <pageMargins left="1.4960629921259843" right="0.70866141732283472" top="0.19685039370078741" bottom="0.74803149606299213" header="0.31496062992125984" footer="0.31496062992125984"/>
  <pageSetup scale="5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74C7-F4C7-435E-9366-2B8BCC11B615}">
  <dimension ref="A1:K25"/>
  <sheetViews>
    <sheetView workbookViewId="0">
      <selection activeCell="O6" sqref="O6"/>
    </sheetView>
  </sheetViews>
  <sheetFormatPr baseColWidth="10" defaultRowHeight="15" x14ac:dyDescent="0.25"/>
  <cols>
    <col min="1" max="1" width="7" customWidth="1"/>
    <col min="5" max="5" width="22.140625" customWidth="1"/>
    <col min="6" max="6" width="26.140625" customWidth="1"/>
    <col min="11" max="11" width="54.85546875" customWidth="1"/>
  </cols>
  <sheetData>
    <row r="1" spans="1:11" ht="20.25" x14ac:dyDescent="0.25">
      <c r="A1" s="172" t="str">
        <f>'EJECUCION MENSUAL'!$B$3</f>
        <v xml:space="preserve">        MINISTERIO DE ECONOMÍA 
MATRIZ DE PLANIFICACIÓN,  POA 2024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20.25" x14ac:dyDescent="0.25">
      <c r="A2" s="175" t="str">
        <f>'EJECUCION MENSUAL'!$B$4</f>
        <v xml:space="preserve">SEGUIMIENTO MENSUAL Y CUATRIMESTRAL  DE EJECUCIÓN DE METAS FÍSICAS 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 ht="27.75" customHeight="1" x14ac:dyDescent="0.25">
      <c r="A3" s="161" t="s">
        <v>44</v>
      </c>
      <c r="B3" s="162"/>
      <c r="C3" s="163"/>
      <c r="D3" s="178" t="str">
        <f>'EJECUCION MENSUAL'!$E$5</f>
        <v>Ser la institución rectora del desarrollo económico nacional para crear oportunidades de inversión y generación de empleo formal.</v>
      </c>
      <c r="E3" s="179"/>
      <c r="F3" s="179"/>
      <c r="G3" s="179"/>
      <c r="H3" s="179"/>
      <c r="I3" s="179"/>
      <c r="J3" s="179"/>
      <c r="K3" s="180"/>
    </row>
    <row r="4" spans="1:11" ht="33.75" customHeight="1" x14ac:dyDescent="0.25">
      <c r="A4" s="161" t="s">
        <v>45</v>
      </c>
      <c r="B4" s="162"/>
      <c r="C4" s="163"/>
      <c r="D4" s="181" t="str">
        <f>'EJECUCION MENSUAL'!$E$6</f>
        <v xml:space="preserve">Contribuir  a la mejora de las condiciones de vida de los guatemaltecos, apoyando el incremento de  la competitividad  del país, fomentando la inversión, desarrollando las Micro, Pequeñas y Medianas Empresas  y  fortaleciendo el comercio exterior. </v>
      </c>
      <c r="E4" s="182"/>
      <c r="F4" s="182"/>
      <c r="G4" s="182"/>
      <c r="H4" s="182"/>
      <c r="I4" s="182"/>
      <c r="J4" s="182"/>
      <c r="K4" s="183"/>
    </row>
    <row r="5" spans="1:11" ht="29.25" customHeight="1" x14ac:dyDescent="0.25">
      <c r="A5" s="155" t="s">
        <v>46</v>
      </c>
      <c r="B5" s="156"/>
      <c r="C5" s="157"/>
      <c r="D5" s="158" t="str">
        <f>'EJECUCION MENSUAL'!$E$7</f>
        <v xml:space="preserve">Generar las condiciones que permitan la atracción de inversiones para la creación de empleo digno y así promover el desarrollo económico de los guatemaltecos.  </v>
      </c>
      <c r="E5" s="159"/>
      <c r="F5" s="159"/>
      <c r="G5" s="159"/>
      <c r="H5" s="159"/>
      <c r="I5" s="159"/>
      <c r="J5" s="159"/>
      <c r="K5" s="160"/>
    </row>
    <row r="6" spans="1:11" ht="64.5" customHeight="1" x14ac:dyDescent="0.25">
      <c r="A6" s="161" t="s">
        <v>2</v>
      </c>
      <c r="B6" s="162"/>
      <c r="C6" s="163"/>
      <c r="D6" s="164" t="str">
        <f>'EJECUCION MENSUAL'!$E$8</f>
        <v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v>
      </c>
      <c r="E6" s="165"/>
      <c r="F6" s="165"/>
      <c r="G6" s="165"/>
      <c r="H6" s="165"/>
      <c r="I6" s="165"/>
      <c r="J6" s="165"/>
      <c r="K6" s="166"/>
    </row>
    <row r="7" spans="1:11" ht="19.5" x14ac:dyDescent="0.25">
      <c r="A7" s="167" t="s">
        <v>49</v>
      </c>
      <c r="B7" s="167"/>
      <c r="C7" s="167"/>
      <c r="D7" s="167"/>
      <c r="E7" s="167"/>
      <c r="F7" s="167"/>
      <c r="G7" s="167"/>
      <c r="H7" s="167"/>
      <c r="I7" s="167"/>
      <c r="J7" s="167"/>
      <c r="K7" s="168"/>
    </row>
    <row r="8" spans="1:11" ht="15.75" x14ac:dyDescent="0.25">
      <c r="A8" s="149" t="s">
        <v>38</v>
      </c>
      <c r="B8" s="150"/>
      <c r="C8" s="150"/>
      <c r="D8" s="151"/>
      <c r="E8" s="169" t="str">
        <f>'EJECUCION MENSUAL'!$F$11</f>
        <v>Brindar certeza jurídica a través de los servicios registrales que presta el Ministerio de Economía.</v>
      </c>
      <c r="F8" s="170"/>
      <c r="G8" s="170"/>
      <c r="H8" s="170"/>
      <c r="I8" s="170"/>
      <c r="J8" s="170"/>
      <c r="K8" s="171"/>
    </row>
    <row r="9" spans="1:11" ht="15.75" x14ac:dyDescent="0.25">
      <c r="A9" s="149" t="s">
        <v>28</v>
      </c>
      <c r="B9" s="150"/>
      <c r="C9" s="150"/>
      <c r="D9" s="151"/>
      <c r="E9" s="152" t="str">
        <f>'EJECUCION MENSUAL'!$F$12</f>
        <v>Para el 2025, se ha incrementado a 251,885 el número de personas individuales y jurídicas beneficiadas con servicios registrales (Línea base de 120,008 en 2019 a 251,885 en 2025)</v>
      </c>
      <c r="F9" s="153"/>
      <c r="G9" s="153"/>
      <c r="H9" s="153"/>
      <c r="I9" s="153"/>
      <c r="J9" s="153"/>
      <c r="K9" s="154"/>
    </row>
    <row r="10" spans="1:11" ht="15.75" x14ac:dyDescent="0.25">
      <c r="A10" s="149" t="s">
        <v>50</v>
      </c>
      <c r="B10" s="150"/>
      <c r="C10" s="150"/>
      <c r="D10" s="151"/>
      <c r="E10" s="152" t="str">
        <f>'EJECUCION MENSUAL'!$F$13</f>
        <v xml:space="preserve">Tasa  de personas individuales y jurídicas beneficiadas con servicios registrales simplificados y automatizados  </v>
      </c>
      <c r="F10" s="153"/>
      <c r="G10" s="153"/>
      <c r="H10" s="153"/>
      <c r="I10" s="153"/>
      <c r="J10" s="153"/>
      <c r="K10" s="154"/>
    </row>
    <row r="11" spans="1:11" ht="15.75" x14ac:dyDescent="0.25">
      <c r="A11" s="205" t="s">
        <v>42</v>
      </c>
      <c r="B11" s="206"/>
      <c r="C11" s="206"/>
      <c r="D11" s="206"/>
      <c r="E11" s="206"/>
      <c r="F11" s="206"/>
      <c r="G11" s="206"/>
      <c r="H11" s="206"/>
      <c r="I11" s="206"/>
      <c r="J11" s="207"/>
      <c r="K11" s="55"/>
    </row>
    <row r="12" spans="1:11" ht="15.75" x14ac:dyDescent="0.25">
      <c r="A12" s="208" t="s">
        <v>39</v>
      </c>
      <c r="B12" s="209"/>
      <c r="C12" s="209"/>
      <c r="D12" s="210"/>
      <c r="E12" s="211" t="s">
        <v>74</v>
      </c>
      <c r="F12" s="212"/>
      <c r="G12" s="212"/>
      <c r="H12" s="212"/>
      <c r="I12" s="212"/>
      <c r="J12" s="213"/>
      <c r="K12" s="56"/>
    </row>
    <row r="13" spans="1:11" ht="15.75" x14ac:dyDescent="0.25">
      <c r="A13" s="208" t="s">
        <v>40</v>
      </c>
      <c r="B13" s="209"/>
      <c r="C13" s="209"/>
      <c r="D13" s="210"/>
      <c r="E13" s="211" t="s">
        <v>41</v>
      </c>
      <c r="F13" s="212"/>
      <c r="G13" s="212"/>
      <c r="H13" s="212"/>
      <c r="I13" s="212"/>
      <c r="J13" s="213"/>
      <c r="K13" s="56"/>
    </row>
    <row r="14" spans="1:11" x14ac:dyDescent="0.25">
      <c r="A14" s="184"/>
      <c r="B14" s="187" t="s">
        <v>29</v>
      </c>
      <c r="C14" s="188"/>
      <c r="D14" s="189"/>
      <c r="E14" s="196" t="s">
        <v>30</v>
      </c>
      <c r="F14" s="199" t="s">
        <v>4</v>
      </c>
      <c r="G14" s="202" t="s">
        <v>3</v>
      </c>
      <c r="H14" s="196" t="s">
        <v>31</v>
      </c>
      <c r="I14" s="196" t="s">
        <v>75</v>
      </c>
      <c r="J14" s="196" t="s">
        <v>76</v>
      </c>
      <c r="K14" s="196" t="s">
        <v>77</v>
      </c>
    </row>
    <row r="15" spans="1:11" x14ac:dyDescent="0.25">
      <c r="A15" s="185"/>
      <c r="B15" s="190"/>
      <c r="C15" s="191"/>
      <c r="D15" s="192"/>
      <c r="E15" s="197"/>
      <c r="F15" s="200"/>
      <c r="G15" s="203"/>
      <c r="H15" s="197"/>
      <c r="I15" s="197"/>
      <c r="J15" s="197"/>
      <c r="K15" s="197"/>
    </row>
    <row r="16" spans="1:11" x14ac:dyDescent="0.25">
      <c r="A16" s="186"/>
      <c r="B16" s="193"/>
      <c r="C16" s="194"/>
      <c r="D16" s="195"/>
      <c r="E16" s="198"/>
      <c r="F16" s="201"/>
      <c r="G16" s="204"/>
      <c r="H16" s="198"/>
      <c r="I16" s="198"/>
      <c r="J16" s="198"/>
      <c r="K16" s="198"/>
    </row>
    <row r="17" spans="1:11" ht="51" x14ac:dyDescent="0.25">
      <c r="A17" s="3"/>
      <c r="B17" s="216" t="s">
        <v>78</v>
      </c>
      <c r="C17" s="217"/>
      <c r="D17" s="218"/>
      <c r="E17" s="57" t="s">
        <v>79</v>
      </c>
      <c r="F17" s="58"/>
      <c r="G17" s="59" t="s">
        <v>80</v>
      </c>
      <c r="H17" s="60">
        <f>+H18+H19+H20</f>
        <v>32088</v>
      </c>
      <c r="I17" s="60">
        <f>+I18+I19+I20</f>
        <v>-583</v>
      </c>
      <c r="J17" s="60">
        <f>+J18+J19+J20</f>
        <v>31505</v>
      </c>
      <c r="K17" s="214" t="s">
        <v>86</v>
      </c>
    </row>
    <row r="18" spans="1:11" ht="25.5" x14ac:dyDescent="0.25">
      <c r="A18" s="3"/>
      <c r="B18" s="219"/>
      <c r="C18" s="220"/>
      <c r="D18" s="221"/>
      <c r="E18" s="61"/>
      <c r="F18" s="62" t="s">
        <v>19</v>
      </c>
      <c r="G18" s="59" t="s">
        <v>20</v>
      </c>
      <c r="H18" s="63">
        <v>23088</v>
      </c>
      <c r="I18" s="63">
        <v>0</v>
      </c>
      <c r="J18" s="63">
        <f>+I18+H18</f>
        <v>23088</v>
      </c>
      <c r="K18" s="215"/>
    </row>
    <row r="19" spans="1:11" ht="38.25" x14ac:dyDescent="0.25">
      <c r="A19" s="3"/>
      <c r="B19" s="219"/>
      <c r="C19" s="220"/>
      <c r="D19" s="221"/>
      <c r="E19" s="61"/>
      <c r="F19" s="62" t="s">
        <v>21</v>
      </c>
      <c r="G19" s="59" t="s">
        <v>20</v>
      </c>
      <c r="H19" s="63">
        <v>2700</v>
      </c>
      <c r="I19" s="63">
        <v>-583</v>
      </c>
      <c r="J19" s="63">
        <f t="shared" ref="J19:J24" si="0">+I19+H19</f>
        <v>2117</v>
      </c>
      <c r="K19" s="215"/>
    </row>
    <row r="20" spans="1:11" ht="38.25" x14ac:dyDescent="0.25">
      <c r="A20" s="3"/>
      <c r="B20" s="219"/>
      <c r="C20" s="220"/>
      <c r="D20" s="221"/>
      <c r="E20" s="61"/>
      <c r="F20" s="62" t="s">
        <v>22</v>
      </c>
      <c r="G20" s="59" t="s">
        <v>20</v>
      </c>
      <c r="H20" s="63">
        <v>6300</v>
      </c>
      <c r="I20" s="63">
        <v>0</v>
      </c>
      <c r="J20" s="63">
        <f t="shared" si="0"/>
        <v>6300</v>
      </c>
      <c r="K20" s="215"/>
    </row>
    <row r="21" spans="1:11" ht="38.25" x14ac:dyDescent="0.25">
      <c r="A21" s="3"/>
      <c r="B21" s="219"/>
      <c r="C21" s="220"/>
      <c r="D21" s="221"/>
      <c r="E21" s="61"/>
      <c r="F21" s="62" t="s">
        <v>23</v>
      </c>
      <c r="G21" s="59" t="s">
        <v>20</v>
      </c>
      <c r="H21" s="63">
        <v>1800</v>
      </c>
      <c r="I21" s="63">
        <v>0</v>
      </c>
      <c r="J21" s="63">
        <f t="shared" si="0"/>
        <v>1800</v>
      </c>
      <c r="K21" s="215"/>
    </row>
    <row r="22" spans="1:11" ht="25.5" x14ac:dyDescent="0.25">
      <c r="A22" s="3"/>
      <c r="B22" s="219"/>
      <c r="C22" s="220"/>
      <c r="D22" s="221"/>
      <c r="E22" s="61"/>
      <c r="F22" s="62" t="s">
        <v>24</v>
      </c>
      <c r="G22" s="59" t="s">
        <v>18</v>
      </c>
      <c r="H22" s="63">
        <v>12720</v>
      </c>
      <c r="I22" s="63">
        <v>0</v>
      </c>
      <c r="J22" s="63">
        <f t="shared" si="0"/>
        <v>12720</v>
      </c>
      <c r="K22" s="222"/>
    </row>
    <row r="23" spans="1:11" ht="25.5" x14ac:dyDescent="0.25">
      <c r="A23" s="3"/>
      <c r="B23" s="219"/>
      <c r="C23" s="220"/>
      <c r="D23" s="221"/>
      <c r="E23" s="61"/>
      <c r="F23" s="62" t="s">
        <v>25</v>
      </c>
      <c r="G23" s="59" t="s">
        <v>18</v>
      </c>
      <c r="H23" s="63">
        <v>20800</v>
      </c>
      <c r="I23" s="63">
        <v>0</v>
      </c>
      <c r="J23" s="63">
        <f t="shared" si="0"/>
        <v>20800</v>
      </c>
      <c r="K23" s="222"/>
    </row>
    <row r="24" spans="1:11" x14ac:dyDescent="0.25">
      <c r="A24" s="3"/>
      <c r="B24" s="219"/>
      <c r="C24" s="220"/>
      <c r="D24" s="221"/>
      <c r="E24" s="61"/>
      <c r="F24" s="62" t="s">
        <v>81</v>
      </c>
      <c r="G24" s="59" t="s">
        <v>18</v>
      </c>
      <c r="H24" s="63">
        <v>3500</v>
      </c>
      <c r="I24" s="63">
        <v>0</v>
      </c>
      <c r="J24" s="63">
        <f t="shared" si="0"/>
        <v>3500</v>
      </c>
      <c r="K24" s="223"/>
    </row>
    <row r="25" spans="1:11" ht="18.75" x14ac:dyDescent="0.3">
      <c r="A25" s="64"/>
      <c r="B25" s="224" t="s">
        <v>82</v>
      </c>
      <c r="C25" s="225"/>
      <c r="D25" s="225"/>
      <c r="E25" s="225"/>
      <c r="F25" s="225"/>
      <c r="G25" s="225"/>
      <c r="H25" s="225"/>
      <c r="I25" s="225"/>
      <c r="J25" s="225"/>
      <c r="K25" s="64"/>
    </row>
  </sheetData>
  <mergeCells count="42">
    <mergeCell ref="A1:K1"/>
    <mergeCell ref="A2:K2"/>
    <mergeCell ref="A3:C3"/>
    <mergeCell ref="D3:K3"/>
    <mergeCell ref="A4:C4"/>
    <mergeCell ref="D4:K4"/>
    <mergeCell ref="A12:D12"/>
    <mergeCell ref="E12:J12"/>
    <mergeCell ref="A5:C5"/>
    <mergeCell ref="D5:K5"/>
    <mergeCell ref="A6:C6"/>
    <mergeCell ref="D6:K6"/>
    <mergeCell ref="A7:K7"/>
    <mergeCell ref="A8:D8"/>
    <mergeCell ref="E8:K8"/>
    <mergeCell ref="A9:D9"/>
    <mergeCell ref="E9:K9"/>
    <mergeCell ref="A10:D10"/>
    <mergeCell ref="E10:K10"/>
    <mergeCell ref="A11:J11"/>
    <mergeCell ref="A13:D13"/>
    <mergeCell ref="E13:J13"/>
    <mergeCell ref="A14:A16"/>
    <mergeCell ref="B14:D16"/>
    <mergeCell ref="E14:E16"/>
    <mergeCell ref="F14:F16"/>
    <mergeCell ref="G14:G16"/>
    <mergeCell ref="H14:H16"/>
    <mergeCell ref="I14:I16"/>
    <mergeCell ref="J14:J16"/>
    <mergeCell ref="K14:K16"/>
    <mergeCell ref="B17:D17"/>
    <mergeCell ref="K17:K21"/>
    <mergeCell ref="B18:D18"/>
    <mergeCell ref="B19:D19"/>
    <mergeCell ref="B20:D20"/>
    <mergeCell ref="B21:D21"/>
    <mergeCell ref="B22:D22"/>
    <mergeCell ref="K22:K24"/>
    <mergeCell ref="B23:D23"/>
    <mergeCell ref="B24:D24"/>
    <mergeCell ref="B25:J25"/>
  </mergeCells>
  <pageMargins left="1.6929133858267718" right="0.70866141732283472" top="1.3385826771653544" bottom="0.74803149606299213" header="0.31496062992125984" footer="0.31496062992125984"/>
  <pageSetup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</vt:lpstr>
      <vt:lpstr>EJECUCION MENSUAL</vt:lpstr>
      <vt:lpstr>INCREMENTO</vt:lpstr>
      <vt:lpstr>DECREMENTO -583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2024-08-05T16:12:42Z</cp:lastPrinted>
  <dcterms:created xsi:type="dcterms:W3CDTF">2019-01-08T14:24:40Z</dcterms:created>
  <dcterms:modified xsi:type="dcterms:W3CDTF">2024-08-05T16:14:13Z</dcterms:modified>
</cp:coreProperties>
</file>